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楼庄子村" sheetId="1" r:id="rId1"/>
  </sheets>
  <definedNames>
    <definedName name="_xlnm.Print_Titles" localSheetId="0">楼庄子村!$1:$5</definedName>
    <definedName name="_xlnm._FilterDatabase" localSheetId="0" hidden="1">楼庄子村!$E$4:$G$62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<sst xmlns="http://schemas.openxmlformats.org/spreadsheetml/2006/main" count="139" uniqueCount="79">
  <si>
    <t>2024年肃南县马蹄乡楼庄子村落实第三轮草原补奖政策资金发放表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</si>
  <si>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</si>
  <si>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</si>
  <si>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</si>
  <si>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</si>
  <si>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</si>
  <si>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</si>
  <si>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</si>
  <si>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</si>
  <si>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</si>
  <si>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</si>
  <si>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</si>
  <si>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</si>
  <si>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</si>
  <si>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</si>
  <si>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</si>
  <si>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</si>
  <si>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</si>
  <si>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楼庄子村</t>
  </si>
  <si>
    <t>贺瑞</t>
  </si>
  <si>
    <t>张玉华</t>
  </si>
  <si>
    <t>蒋翠萍</t>
  </si>
  <si>
    <t>毛怀信</t>
  </si>
  <si>
    <t>毛惠萍</t>
  </si>
  <si>
    <t>徐菊英</t>
  </si>
  <si>
    <t>胡兴明</t>
  </si>
  <si>
    <t>封顶</t>
  </si>
  <si>
    <t>徐兴平</t>
  </si>
  <si>
    <t>徐燕龙</t>
  </si>
  <si>
    <t>胡桂英</t>
  </si>
  <si>
    <t>贺学成</t>
  </si>
  <si>
    <t>杜平</t>
  </si>
  <si>
    <t>胡英春</t>
  </si>
  <si>
    <t>杜国钰2023.7
扣2250元</t>
  </si>
  <si>
    <t>胡英莲</t>
  </si>
  <si>
    <t>常兰花</t>
  </si>
  <si>
    <t>杜学军</t>
  </si>
  <si>
    <t>杜石刚</t>
  </si>
  <si>
    <t>小龙虾</t>
  </si>
  <si>
    <t>白兴军</t>
  </si>
  <si>
    <t>贺兴明</t>
  </si>
  <si>
    <t>贺兴文</t>
  </si>
  <si>
    <t>朵建平</t>
  </si>
  <si>
    <t>康兴旺</t>
  </si>
  <si>
    <t>王小平</t>
  </si>
  <si>
    <t>贺路军</t>
  </si>
  <si>
    <t>杜学东</t>
  </si>
  <si>
    <t>杜长安</t>
  </si>
  <si>
    <t>贺玉兵</t>
  </si>
  <si>
    <t>贺小龙</t>
  </si>
  <si>
    <t>贺玉红</t>
  </si>
  <si>
    <t>杜学礼</t>
  </si>
  <si>
    <t>扎什道吉</t>
  </si>
  <si>
    <t>贺学军</t>
  </si>
  <si>
    <t>常国虎</t>
  </si>
  <si>
    <t>朵杰加</t>
  </si>
  <si>
    <t>张小军</t>
  </si>
  <si>
    <t>朵兴华</t>
  </si>
  <si>
    <t>常华</t>
  </si>
  <si>
    <t>张秀萍</t>
  </si>
  <si>
    <t>白晓明</t>
  </si>
  <si>
    <t>白晓云</t>
  </si>
  <si>
    <t>胡兴文</t>
  </si>
  <si>
    <t>胡长林</t>
  </si>
  <si>
    <t>胡兴武</t>
  </si>
  <si>
    <t>新分户</t>
  </si>
  <si>
    <t>毛怀仁</t>
  </si>
  <si>
    <t>李红</t>
  </si>
  <si>
    <t>杜玉龙</t>
  </si>
  <si>
    <t>白新斌</t>
  </si>
  <si>
    <t>白新雷</t>
  </si>
  <si>
    <t>白兴福</t>
  </si>
  <si>
    <t>杜学志</t>
  </si>
  <si>
    <t>朵巧亮</t>
  </si>
  <si>
    <t>朵志荣</t>
  </si>
  <si>
    <t>常旭</t>
  </si>
  <si>
    <t>常辉</t>
  </si>
  <si>
    <t>肃南裕固族自治县马蹄藏族乡楼庄子村民委员会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</si>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</sst>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0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8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zoomScaleSheetLayoutView="60" workbookViewId="0">
      <pane ySplit="5" topLeftCell="A6" activePane="bottomLeft" state="frozen"/>
      <selection/>
      <selection pane="bottomLeft" activeCell="I8" sqref="I8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11" style="5" customWidth="1"/>
    <col min="10" max="10" width="11" style="4" customWidth="1"/>
    <col min="11" max="11" width="10.75" style="4" customWidth="1"/>
    <col min="12" max="12" width="11.125" style="5" customWidth="1"/>
    <col min="13" max="13" width="10.625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27" t="s">
        <v>11</v>
      </c>
      <c r="N3" s="28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29" t="s">
        <v>14</v>
      </c>
      <c r="J4" s="30" t="s">
        <v>15</v>
      </c>
      <c r="K4" s="30" t="s">
        <v>16</v>
      </c>
      <c r="L4" s="29" t="s">
        <v>17</v>
      </c>
      <c r="M4" s="27"/>
      <c r="N4" s="31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29"/>
      <c r="J5" s="30"/>
      <c r="K5" s="30"/>
      <c r="L5" s="29"/>
      <c r="M5" s="27"/>
      <c r="N5" s="32"/>
    </row>
    <row r="6" s="1" customFormat="1" ht="24.75" customHeight="1" spans="1:14">
      <c r="A6" s="18">
        <v>1</v>
      </c>
      <c r="B6" s="18" t="s">
        <v>18</v>
      </c>
      <c r="C6" s="19" t="s">
        <v>19</v>
      </c>
      <c r="D6" s="20">
        <v>7</v>
      </c>
      <c r="E6" s="20">
        <v>3994</v>
      </c>
      <c r="F6" s="10">
        <v>3994</v>
      </c>
      <c r="G6" s="10"/>
      <c r="H6" s="20">
        <v>6</v>
      </c>
      <c r="I6" s="18">
        <f t="shared" ref="I6:I11" si="0">ROUND(F6*21.84,2)</f>
        <v>87228.96</v>
      </c>
      <c r="J6" s="18">
        <f t="shared" ref="J6:J61" si="1">ROUND(G6*2.59,2)</f>
        <v>0</v>
      </c>
      <c r="K6" s="26">
        <f t="shared" ref="K6:K17" si="2">D6*4500</f>
        <v>31500</v>
      </c>
      <c r="L6" s="18">
        <f t="shared" ref="L6:L62" si="3">I6+J6+K6</f>
        <v>118728.96</v>
      </c>
      <c r="M6" s="33"/>
      <c r="N6" s="34"/>
    </row>
    <row r="7" s="1" customFormat="1" ht="24.75" customHeight="1" spans="1:14">
      <c r="A7" s="18">
        <v>2</v>
      </c>
      <c r="B7" s="18" t="s">
        <v>18</v>
      </c>
      <c r="C7" s="19" t="s">
        <v>20</v>
      </c>
      <c r="D7" s="20">
        <v>3</v>
      </c>
      <c r="E7" s="21">
        <v>2884</v>
      </c>
      <c r="F7" s="10">
        <v>2884</v>
      </c>
      <c r="G7" s="10"/>
      <c r="H7" s="21">
        <v>4.05</v>
      </c>
      <c r="I7" s="18">
        <f t="shared" si="0"/>
        <v>62986.56</v>
      </c>
      <c r="J7" s="18">
        <f t="shared" si="1"/>
        <v>0</v>
      </c>
      <c r="K7" s="26">
        <f t="shared" si="2"/>
        <v>13500</v>
      </c>
      <c r="L7" s="18">
        <f t="shared" si="3"/>
        <v>76486.56</v>
      </c>
      <c r="M7" s="35"/>
      <c r="N7" s="34"/>
    </row>
    <row r="8" s="1" customFormat="1" ht="24.75" customHeight="1" spans="1:14">
      <c r="A8" s="18">
        <v>3</v>
      </c>
      <c r="B8" s="18" t="s">
        <v>18</v>
      </c>
      <c r="C8" s="19" t="s">
        <v>21</v>
      </c>
      <c r="D8" s="20">
        <v>2</v>
      </c>
      <c r="E8" s="21">
        <v>1040</v>
      </c>
      <c r="F8" s="22">
        <v>1040</v>
      </c>
      <c r="G8" s="21"/>
      <c r="H8" s="21">
        <v>2.7</v>
      </c>
      <c r="I8" s="18">
        <f t="shared" si="0"/>
        <v>22713.6</v>
      </c>
      <c r="J8" s="18">
        <f t="shared" si="1"/>
        <v>0</v>
      </c>
      <c r="K8" s="26">
        <f t="shared" si="2"/>
        <v>9000</v>
      </c>
      <c r="L8" s="18">
        <f t="shared" si="3"/>
        <v>31713.6</v>
      </c>
      <c r="M8" s="36"/>
      <c r="N8" s="34"/>
    </row>
    <row r="9" s="1" customFormat="1" ht="24.75" customHeight="1" spans="1:14">
      <c r="A9" s="18">
        <v>4</v>
      </c>
      <c r="B9" s="18" t="s">
        <v>18</v>
      </c>
      <c r="C9" s="18" t="s">
        <v>22</v>
      </c>
      <c r="D9" s="20">
        <v>2</v>
      </c>
      <c r="E9" s="20">
        <v>1978</v>
      </c>
      <c r="F9" s="23">
        <v>1978</v>
      </c>
      <c r="G9" s="20"/>
      <c r="H9" s="20">
        <v>5</v>
      </c>
      <c r="I9" s="18">
        <f t="shared" si="0"/>
        <v>43199.52</v>
      </c>
      <c r="J9" s="18">
        <f t="shared" si="1"/>
        <v>0</v>
      </c>
      <c r="K9" s="26">
        <f t="shared" si="2"/>
        <v>9000</v>
      </c>
      <c r="L9" s="18">
        <f t="shared" si="3"/>
        <v>52199.52</v>
      </c>
      <c r="M9" s="37"/>
      <c r="N9" s="34"/>
    </row>
    <row r="10" s="1" customFormat="1" ht="24.75" customHeight="1" spans="1:14">
      <c r="A10" s="18">
        <v>5</v>
      </c>
      <c r="B10" s="18" t="s">
        <v>18</v>
      </c>
      <c r="C10" s="19" t="s">
        <v>23</v>
      </c>
      <c r="D10" s="20">
        <v>2</v>
      </c>
      <c r="E10" s="21">
        <v>495</v>
      </c>
      <c r="F10" s="22">
        <v>495</v>
      </c>
      <c r="G10" s="21"/>
      <c r="H10" s="21">
        <v>1.35</v>
      </c>
      <c r="I10" s="18">
        <f t="shared" si="0"/>
        <v>10810.8</v>
      </c>
      <c r="J10" s="18">
        <f t="shared" si="1"/>
        <v>0</v>
      </c>
      <c r="K10" s="26">
        <f t="shared" si="2"/>
        <v>9000</v>
      </c>
      <c r="L10" s="18">
        <f t="shared" si="3"/>
        <v>19810.8</v>
      </c>
      <c r="M10" s="38"/>
      <c r="N10" s="34"/>
    </row>
    <row r="11" s="1" customFormat="1" ht="24.75" customHeight="1" spans="1:14">
      <c r="A11" s="18">
        <v>6</v>
      </c>
      <c r="B11" s="18" t="s">
        <v>18</v>
      </c>
      <c r="C11" s="19" t="s">
        <v>24</v>
      </c>
      <c r="D11" s="20">
        <v>1</v>
      </c>
      <c r="E11" s="21">
        <v>1302</v>
      </c>
      <c r="F11" s="22">
        <v>1302</v>
      </c>
      <c r="G11" s="21"/>
      <c r="H11" s="21">
        <v>1.35</v>
      </c>
      <c r="I11" s="18">
        <f t="shared" si="0"/>
        <v>28435.68</v>
      </c>
      <c r="J11" s="18">
        <f t="shared" si="1"/>
        <v>0</v>
      </c>
      <c r="K11" s="26">
        <f t="shared" si="2"/>
        <v>4500</v>
      </c>
      <c r="L11" s="18">
        <f t="shared" si="3"/>
        <v>32935.68</v>
      </c>
      <c r="M11" s="39"/>
      <c r="N11" s="34"/>
    </row>
    <row r="12" s="1" customFormat="1" ht="24.75" customHeight="1" spans="1:14">
      <c r="A12" s="18">
        <v>7</v>
      </c>
      <c r="B12" s="18" t="s">
        <v>18</v>
      </c>
      <c r="C12" s="19" t="s">
        <v>25</v>
      </c>
      <c r="D12" s="20">
        <v>2</v>
      </c>
      <c r="E12" s="21">
        <v>3506</v>
      </c>
      <c r="F12" s="10">
        <v>3506</v>
      </c>
      <c r="G12" s="10"/>
      <c r="H12" s="21">
        <v>5.4</v>
      </c>
      <c r="I12" s="18">
        <f>ROUND(F12*21.84-1571.04,2)</f>
        <v>75000</v>
      </c>
      <c r="J12" s="18">
        <f t="shared" si="1"/>
        <v>0</v>
      </c>
      <c r="K12" s="26">
        <f t="shared" si="2"/>
        <v>9000</v>
      </c>
      <c r="L12" s="18">
        <f t="shared" si="3"/>
        <v>84000</v>
      </c>
      <c r="M12" s="39" t="s">
        <v>26</v>
      </c>
      <c r="N12" s="34"/>
    </row>
    <row r="13" s="1" customFormat="1" ht="24.75" customHeight="1" spans="1:14">
      <c r="A13" s="18">
        <v>8</v>
      </c>
      <c r="B13" s="18" t="s">
        <v>18</v>
      </c>
      <c r="C13" s="19" t="s">
        <v>27</v>
      </c>
      <c r="D13" s="20">
        <v>6</v>
      </c>
      <c r="E13" s="20">
        <v>5462</v>
      </c>
      <c r="F13" s="10">
        <v>5462</v>
      </c>
      <c r="G13" s="10"/>
      <c r="H13" s="20">
        <v>7</v>
      </c>
      <c r="I13" s="18">
        <f>ROUND(F13*21.84,2)</f>
        <v>119290.08</v>
      </c>
      <c r="J13" s="18">
        <f t="shared" si="1"/>
        <v>0</v>
      </c>
      <c r="K13" s="26">
        <f t="shared" si="2"/>
        <v>27000</v>
      </c>
      <c r="L13" s="18">
        <f t="shared" si="3"/>
        <v>146290.08</v>
      </c>
      <c r="M13" s="33"/>
      <c r="N13" s="34"/>
    </row>
    <row r="14" s="1" customFormat="1" ht="24.75" customHeight="1" spans="1:14">
      <c r="A14" s="18">
        <v>9</v>
      </c>
      <c r="B14" s="18" t="s">
        <v>18</v>
      </c>
      <c r="C14" s="19" t="s">
        <v>28</v>
      </c>
      <c r="D14" s="20">
        <v>5</v>
      </c>
      <c r="E14" s="21">
        <v>5414</v>
      </c>
      <c r="F14" s="22">
        <v>5414</v>
      </c>
      <c r="G14" s="21"/>
      <c r="H14" s="21">
        <v>5.4</v>
      </c>
      <c r="I14" s="18">
        <f>ROUND(F14*21.84,2)</f>
        <v>118241.76</v>
      </c>
      <c r="J14" s="18">
        <f t="shared" si="1"/>
        <v>0</v>
      </c>
      <c r="K14" s="26">
        <f t="shared" si="2"/>
        <v>22500</v>
      </c>
      <c r="L14" s="18">
        <f t="shared" si="3"/>
        <v>140741.76</v>
      </c>
      <c r="M14" s="38"/>
      <c r="N14" s="34"/>
    </row>
    <row r="15" s="1" customFormat="1" ht="24.75" customHeight="1" spans="1:14">
      <c r="A15" s="18">
        <v>10</v>
      </c>
      <c r="B15" s="18" t="s">
        <v>18</v>
      </c>
      <c r="C15" s="19" t="s">
        <v>29</v>
      </c>
      <c r="D15" s="20">
        <v>3</v>
      </c>
      <c r="E15" s="21">
        <v>3149</v>
      </c>
      <c r="F15" s="22">
        <v>3149</v>
      </c>
      <c r="G15" s="21"/>
      <c r="H15" s="21">
        <v>1.5</v>
      </c>
      <c r="I15" s="18">
        <f>ROUND(F15*21.84,2)</f>
        <v>68774.16</v>
      </c>
      <c r="J15" s="18">
        <f t="shared" si="1"/>
        <v>0</v>
      </c>
      <c r="K15" s="26">
        <f t="shared" si="2"/>
        <v>13500</v>
      </c>
      <c r="L15" s="18">
        <f t="shared" si="3"/>
        <v>82274.16</v>
      </c>
      <c r="M15" s="39"/>
      <c r="N15" s="34"/>
    </row>
    <row r="16" s="1" customFormat="1" ht="24.75" customHeight="1" spans="1:14">
      <c r="A16" s="18">
        <v>11</v>
      </c>
      <c r="B16" s="18" t="s">
        <v>18</v>
      </c>
      <c r="C16" s="19" t="s">
        <v>30</v>
      </c>
      <c r="D16" s="20">
        <v>2</v>
      </c>
      <c r="E16" s="21">
        <v>5236</v>
      </c>
      <c r="F16" s="10">
        <v>5236</v>
      </c>
      <c r="G16" s="10"/>
      <c r="H16" s="21">
        <v>6.75</v>
      </c>
      <c r="I16" s="18">
        <f>ROUND(F16*21.84-39354.24,2)</f>
        <v>75000</v>
      </c>
      <c r="J16" s="18">
        <f t="shared" si="1"/>
        <v>0</v>
      </c>
      <c r="K16" s="26">
        <f t="shared" si="2"/>
        <v>9000</v>
      </c>
      <c r="L16" s="18">
        <f t="shared" si="3"/>
        <v>84000</v>
      </c>
      <c r="M16" s="39" t="s">
        <v>26</v>
      </c>
      <c r="N16" s="34"/>
    </row>
    <row r="17" s="1" customFormat="1" ht="24.75" customHeight="1" spans="1:14">
      <c r="A17" s="18">
        <v>12</v>
      </c>
      <c r="B17" s="18" t="s">
        <v>18</v>
      </c>
      <c r="C17" s="19" t="s">
        <v>31</v>
      </c>
      <c r="D17" s="20">
        <v>3</v>
      </c>
      <c r="E17" s="21">
        <v>4601</v>
      </c>
      <c r="F17" s="22">
        <v>4601</v>
      </c>
      <c r="G17" s="21"/>
      <c r="H17" s="21">
        <v>5.4</v>
      </c>
      <c r="I17" s="18">
        <f t="shared" ref="I17:I24" si="4">ROUND(F17*21.84,2)</f>
        <v>100485.84</v>
      </c>
      <c r="J17" s="18">
        <f t="shared" si="1"/>
        <v>0</v>
      </c>
      <c r="K17" s="26">
        <f t="shared" si="2"/>
        <v>13500</v>
      </c>
      <c r="L17" s="18">
        <f t="shared" si="3"/>
        <v>113985.84</v>
      </c>
      <c r="M17" s="38"/>
      <c r="N17" s="34"/>
    </row>
    <row r="18" s="1" customFormat="1" ht="24.75" customHeight="1" spans="1:14">
      <c r="A18" s="18">
        <v>13</v>
      </c>
      <c r="B18" s="18" t="s">
        <v>18</v>
      </c>
      <c r="C18" s="19" t="s">
        <v>32</v>
      </c>
      <c r="D18" s="20">
        <v>3</v>
      </c>
      <c r="E18" s="21">
        <v>2716</v>
      </c>
      <c r="F18" s="10">
        <v>2716</v>
      </c>
      <c r="G18" s="10"/>
      <c r="H18" s="21">
        <v>6.58</v>
      </c>
      <c r="I18" s="18">
        <f t="shared" si="4"/>
        <v>59317.44</v>
      </c>
      <c r="J18" s="18">
        <f t="shared" si="1"/>
        <v>0</v>
      </c>
      <c r="K18" s="26">
        <f>D18*4500-2250</f>
        <v>11250</v>
      </c>
      <c r="L18" s="18">
        <f t="shared" si="3"/>
        <v>70567.44</v>
      </c>
      <c r="M18" s="40" t="s">
        <v>33</v>
      </c>
      <c r="N18" s="34"/>
    </row>
    <row r="19" s="1" customFormat="1" ht="24.75" customHeight="1" spans="1:14">
      <c r="A19" s="18">
        <v>14</v>
      </c>
      <c r="B19" s="18" t="s">
        <v>18</v>
      </c>
      <c r="C19" s="19" t="s">
        <v>34</v>
      </c>
      <c r="D19" s="20">
        <v>1</v>
      </c>
      <c r="E19" s="21">
        <v>679</v>
      </c>
      <c r="F19" s="10">
        <v>679</v>
      </c>
      <c r="G19" s="10"/>
      <c r="H19" s="21">
        <v>1.3</v>
      </c>
      <c r="I19" s="18">
        <f t="shared" si="4"/>
        <v>14829.36</v>
      </c>
      <c r="J19" s="18">
        <f t="shared" si="1"/>
        <v>0</v>
      </c>
      <c r="K19" s="26">
        <f t="shared" ref="K19:K60" si="5">D19*4500</f>
        <v>4500</v>
      </c>
      <c r="L19" s="18">
        <f t="shared" si="3"/>
        <v>19329.36</v>
      </c>
      <c r="M19" s="38"/>
      <c r="N19" s="34"/>
    </row>
    <row r="20" s="1" customFormat="1" ht="24.75" customHeight="1" spans="1:14">
      <c r="A20" s="18">
        <v>15</v>
      </c>
      <c r="B20" s="18" t="s">
        <v>18</v>
      </c>
      <c r="C20" s="19" t="s">
        <v>35</v>
      </c>
      <c r="D20" s="20">
        <v>3</v>
      </c>
      <c r="E20" s="21">
        <v>2914</v>
      </c>
      <c r="F20" s="22">
        <v>2914</v>
      </c>
      <c r="G20" s="21"/>
      <c r="H20" s="21">
        <v>3.3525</v>
      </c>
      <c r="I20" s="18">
        <f t="shared" si="4"/>
        <v>63641.76</v>
      </c>
      <c r="J20" s="18">
        <f t="shared" si="1"/>
        <v>0</v>
      </c>
      <c r="K20" s="26">
        <f t="shared" si="5"/>
        <v>13500</v>
      </c>
      <c r="L20" s="18">
        <f t="shared" si="3"/>
        <v>77141.76</v>
      </c>
      <c r="M20" s="38"/>
      <c r="N20" s="34"/>
    </row>
    <row r="21" s="1" customFormat="1" ht="24.75" customHeight="1" spans="1:14">
      <c r="A21" s="18">
        <v>16</v>
      </c>
      <c r="B21" s="18" t="s">
        <v>18</v>
      </c>
      <c r="C21" s="19" t="s">
        <v>36</v>
      </c>
      <c r="D21" s="20">
        <v>5</v>
      </c>
      <c r="E21" s="21">
        <v>3216</v>
      </c>
      <c r="F21" s="10">
        <v>3216</v>
      </c>
      <c r="G21" s="10"/>
      <c r="H21" s="21">
        <v>5.4</v>
      </c>
      <c r="I21" s="18">
        <f t="shared" si="4"/>
        <v>70237.44</v>
      </c>
      <c r="J21" s="18">
        <f t="shared" si="1"/>
        <v>0</v>
      </c>
      <c r="K21" s="26">
        <f t="shared" si="5"/>
        <v>22500</v>
      </c>
      <c r="L21" s="18">
        <f t="shared" si="3"/>
        <v>92737.44</v>
      </c>
      <c r="M21" s="38"/>
      <c r="N21" s="34"/>
    </row>
    <row r="22" s="1" customFormat="1" ht="24.75" customHeight="1" spans="1:14">
      <c r="A22" s="18">
        <v>17</v>
      </c>
      <c r="B22" s="18" t="s">
        <v>18</v>
      </c>
      <c r="C22" s="19" t="s">
        <v>37</v>
      </c>
      <c r="D22" s="20">
        <v>6</v>
      </c>
      <c r="E22" s="20">
        <v>2676</v>
      </c>
      <c r="F22" s="10">
        <v>2676</v>
      </c>
      <c r="G22" s="10"/>
      <c r="H22" s="20">
        <v>4.05</v>
      </c>
      <c r="I22" s="18">
        <f t="shared" si="4"/>
        <v>58443.84</v>
      </c>
      <c r="J22" s="18">
        <f t="shared" si="1"/>
        <v>0</v>
      </c>
      <c r="K22" s="26">
        <f t="shared" si="5"/>
        <v>27000</v>
      </c>
      <c r="L22" s="18">
        <f t="shared" si="3"/>
        <v>85443.84</v>
      </c>
      <c r="M22" s="33"/>
      <c r="N22" s="34"/>
    </row>
    <row r="23" s="1" customFormat="1" ht="24.75" customHeight="1" spans="1:14">
      <c r="A23" s="18">
        <v>18</v>
      </c>
      <c r="B23" s="18" t="s">
        <v>18</v>
      </c>
      <c r="C23" s="19" t="s">
        <v>38</v>
      </c>
      <c r="D23" s="20">
        <v>6</v>
      </c>
      <c r="E23" s="21">
        <v>2891</v>
      </c>
      <c r="F23" s="22">
        <v>2891</v>
      </c>
      <c r="G23" s="21"/>
      <c r="H23" s="21">
        <v>6.75</v>
      </c>
      <c r="I23" s="18">
        <f t="shared" si="4"/>
        <v>63139.44</v>
      </c>
      <c r="J23" s="18">
        <f t="shared" si="1"/>
        <v>0</v>
      </c>
      <c r="K23" s="26">
        <f t="shared" si="5"/>
        <v>27000</v>
      </c>
      <c r="L23" s="18">
        <f t="shared" si="3"/>
        <v>90139.44</v>
      </c>
      <c r="M23" s="38"/>
      <c r="N23" s="34"/>
    </row>
    <row r="24" s="1" customFormat="1" ht="24.75" customHeight="1" spans="1:14">
      <c r="A24" s="18">
        <v>19</v>
      </c>
      <c r="B24" s="18" t="s">
        <v>18</v>
      </c>
      <c r="C24" s="19" t="s">
        <v>39</v>
      </c>
      <c r="D24" s="20">
        <v>4</v>
      </c>
      <c r="E24" s="20">
        <v>3327</v>
      </c>
      <c r="F24" s="10">
        <v>3327</v>
      </c>
      <c r="G24" s="10"/>
      <c r="H24" s="20">
        <v>6.75</v>
      </c>
      <c r="I24" s="18">
        <f t="shared" si="4"/>
        <v>72661.68</v>
      </c>
      <c r="J24" s="18">
        <f t="shared" si="1"/>
        <v>0</v>
      </c>
      <c r="K24" s="26">
        <f t="shared" si="5"/>
        <v>18000</v>
      </c>
      <c r="L24" s="18">
        <f t="shared" si="3"/>
        <v>90661.68</v>
      </c>
      <c r="M24" s="41"/>
      <c r="N24" s="34"/>
    </row>
    <row r="25" s="1" customFormat="1" ht="24.75" customHeight="1" spans="1:14">
      <c r="A25" s="18">
        <v>20</v>
      </c>
      <c r="B25" s="18" t="s">
        <v>18</v>
      </c>
      <c r="C25" s="19" t="s">
        <v>40</v>
      </c>
      <c r="D25" s="20">
        <v>1</v>
      </c>
      <c r="E25" s="21">
        <v>4848</v>
      </c>
      <c r="F25" s="10">
        <v>4848</v>
      </c>
      <c r="G25" s="10"/>
      <c r="H25" s="21">
        <v>5.4</v>
      </c>
      <c r="I25" s="18">
        <f>ROUND(F25*21.84-68380.32,2)</f>
        <v>37500</v>
      </c>
      <c r="J25" s="18">
        <f t="shared" si="1"/>
        <v>0</v>
      </c>
      <c r="K25" s="26">
        <f t="shared" si="5"/>
        <v>4500</v>
      </c>
      <c r="L25" s="18">
        <f t="shared" si="3"/>
        <v>42000</v>
      </c>
      <c r="M25" s="39" t="s">
        <v>26</v>
      </c>
      <c r="N25" s="34"/>
    </row>
    <row r="26" s="1" customFormat="1" ht="24.75" customHeight="1" spans="1:14">
      <c r="A26" s="18">
        <v>21</v>
      </c>
      <c r="B26" s="18" t="s">
        <v>18</v>
      </c>
      <c r="C26" s="19" t="s">
        <v>41</v>
      </c>
      <c r="D26" s="20">
        <v>5</v>
      </c>
      <c r="E26" s="21">
        <v>3308</v>
      </c>
      <c r="F26" s="10">
        <v>3308</v>
      </c>
      <c r="G26" s="10"/>
      <c r="H26" s="21">
        <v>6.75</v>
      </c>
      <c r="I26" s="18">
        <f>ROUND(F26*21.84,2)</f>
        <v>72246.72</v>
      </c>
      <c r="J26" s="18">
        <f t="shared" si="1"/>
        <v>0</v>
      </c>
      <c r="K26" s="26">
        <f t="shared" si="5"/>
        <v>22500</v>
      </c>
      <c r="L26" s="18">
        <f t="shared" si="3"/>
        <v>94746.72</v>
      </c>
      <c r="M26" s="38"/>
      <c r="N26" s="34"/>
    </row>
    <row r="27" s="1" customFormat="1" ht="24.75" customHeight="1" spans="1:14">
      <c r="A27" s="18">
        <v>22</v>
      </c>
      <c r="B27" s="18" t="s">
        <v>18</v>
      </c>
      <c r="C27" s="19" t="s">
        <v>42</v>
      </c>
      <c r="D27" s="20">
        <v>3</v>
      </c>
      <c r="E27" s="20">
        <v>3468</v>
      </c>
      <c r="F27" s="23">
        <v>3468</v>
      </c>
      <c r="G27" s="20"/>
      <c r="H27" s="20">
        <v>6</v>
      </c>
      <c r="I27" s="18">
        <f>ROUND(F27*21.84,2)</f>
        <v>75741.12</v>
      </c>
      <c r="J27" s="18">
        <f t="shared" si="1"/>
        <v>0</v>
      </c>
      <c r="K27" s="26">
        <f t="shared" si="5"/>
        <v>13500</v>
      </c>
      <c r="L27" s="18">
        <f t="shared" si="3"/>
        <v>89241.12</v>
      </c>
      <c r="M27" s="33"/>
      <c r="N27" s="34"/>
    </row>
    <row r="28" s="1" customFormat="1" ht="24.75" customHeight="1" spans="1:14">
      <c r="A28" s="18">
        <v>23</v>
      </c>
      <c r="B28" s="18" t="s">
        <v>18</v>
      </c>
      <c r="C28" s="19" t="s">
        <v>43</v>
      </c>
      <c r="D28" s="20">
        <v>4</v>
      </c>
      <c r="E28" s="21">
        <v>2255</v>
      </c>
      <c r="F28" s="10">
        <v>2255</v>
      </c>
      <c r="G28" s="10"/>
      <c r="H28" s="21">
        <v>2.025</v>
      </c>
      <c r="I28" s="18">
        <f>ROUND(F28*21.84,2)</f>
        <v>49249.2</v>
      </c>
      <c r="J28" s="18">
        <f t="shared" si="1"/>
        <v>0</v>
      </c>
      <c r="K28" s="26">
        <f t="shared" si="5"/>
        <v>18000</v>
      </c>
      <c r="L28" s="18">
        <f t="shared" si="3"/>
        <v>67249.2</v>
      </c>
      <c r="M28" s="38"/>
      <c r="N28" s="34"/>
    </row>
    <row r="29" s="1" customFormat="1" ht="24.75" customHeight="1" spans="1:14">
      <c r="A29" s="18">
        <v>24</v>
      </c>
      <c r="B29" s="18" t="s">
        <v>18</v>
      </c>
      <c r="C29" s="19" t="s">
        <v>44</v>
      </c>
      <c r="D29" s="20">
        <v>6</v>
      </c>
      <c r="E29" s="20">
        <v>3087</v>
      </c>
      <c r="F29" s="10">
        <v>3087</v>
      </c>
      <c r="G29" s="10"/>
      <c r="H29" s="20">
        <v>5.4</v>
      </c>
      <c r="I29" s="18">
        <f>ROUND(F29*21.84,2)</f>
        <v>67420.08</v>
      </c>
      <c r="J29" s="18">
        <f t="shared" si="1"/>
        <v>0</v>
      </c>
      <c r="K29" s="26">
        <f t="shared" si="5"/>
        <v>27000</v>
      </c>
      <c r="L29" s="18">
        <f t="shared" si="3"/>
        <v>94420.08</v>
      </c>
      <c r="M29" s="41"/>
      <c r="N29" s="34"/>
    </row>
    <row r="30" s="1" customFormat="1" ht="24.75" customHeight="1" spans="1:14">
      <c r="A30" s="18">
        <v>25</v>
      </c>
      <c r="B30" s="18" t="s">
        <v>18</v>
      </c>
      <c r="C30" s="19" t="s">
        <v>45</v>
      </c>
      <c r="D30" s="20">
        <v>4</v>
      </c>
      <c r="E30" s="21">
        <v>7549</v>
      </c>
      <c r="F30" s="22">
        <v>7549</v>
      </c>
      <c r="G30" s="21"/>
      <c r="H30" s="21">
        <v>10.8</v>
      </c>
      <c r="I30" s="18">
        <f>ROUND(F30*21.84-14870.16,2)</f>
        <v>150000</v>
      </c>
      <c r="J30" s="18">
        <f t="shared" si="1"/>
        <v>0</v>
      </c>
      <c r="K30" s="26">
        <f t="shared" si="5"/>
        <v>18000</v>
      </c>
      <c r="L30" s="18">
        <f t="shared" si="3"/>
        <v>168000</v>
      </c>
      <c r="M30" s="39" t="s">
        <v>26</v>
      </c>
      <c r="N30" s="34"/>
    </row>
    <row r="31" s="1" customFormat="1" ht="24.75" customHeight="1" spans="1:14">
      <c r="A31" s="18">
        <v>26</v>
      </c>
      <c r="B31" s="18" t="s">
        <v>18</v>
      </c>
      <c r="C31" s="19" t="s">
        <v>46</v>
      </c>
      <c r="D31" s="20">
        <v>6</v>
      </c>
      <c r="E31" s="10">
        <v>6655</v>
      </c>
      <c r="F31" s="10">
        <v>6655</v>
      </c>
      <c r="G31" s="10"/>
      <c r="H31" s="21">
        <v>5.55</v>
      </c>
      <c r="I31" s="18">
        <f t="shared" ref="I31:I59" si="6">ROUND(F31*21.84,2)</f>
        <v>145345.2</v>
      </c>
      <c r="J31" s="18">
        <f t="shared" si="1"/>
        <v>0</v>
      </c>
      <c r="K31" s="26">
        <f t="shared" si="5"/>
        <v>27000</v>
      </c>
      <c r="L31" s="18">
        <f t="shared" si="3"/>
        <v>172345.2</v>
      </c>
      <c r="M31" s="38"/>
      <c r="N31" s="34"/>
    </row>
    <row r="32" s="1" customFormat="1" ht="24.75" customHeight="1" spans="1:14">
      <c r="A32" s="18">
        <v>27</v>
      </c>
      <c r="B32" s="18" t="s">
        <v>18</v>
      </c>
      <c r="C32" s="19" t="s">
        <v>47</v>
      </c>
      <c r="D32" s="20">
        <v>2</v>
      </c>
      <c r="E32" s="10">
        <v>2</v>
      </c>
      <c r="F32" s="10">
        <v>2</v>
      </c>
      <c r="G32" s="10"/>
      <c r="H32" s="21">
        <v>3.375</v>
      </c>
      <c r="I32" s="18">
        <f t="shared" si="6"/>
        <v>43.68</v>
      </c>
      <c r="J32" s="18">
        <f t="shared" si="1"/>
        <v>0</v>
      </c>
      <c r="K32" s="26">
        <f t="shared" si="5"/>
        <v>9000</v>
      </c>
      <c r="L32" s="18">
        <f t="shared" si="3"/>
        <v>9043.68</v>
      </c>
      <c r="M32" s="38"/>
      <c r="N32" s="34"/>
    </row>
    <row r="33" s="1" customFormat="1" ht="24.75" customHeight="1" spans="1:14">
      <c r="A33" s="18">
        <v>28</v>
      </c>
      <c r="B33" s="18" t="s">
        <v>18</v>
      </c>
      <c r="C33" s="19" t="s">
        <v>48</v>
      </c>
      <c r="D33" s="20">
        <v>4</v>
      </c>
      <c r="E33" s="20">
        <v>3961</v>
      </c>
      <c r="F33" s="23">
        <v>3961</v>
      </c>
      <c r="G33" s="20"/>
      <c r="H33" s="20">
        <v>5.4</v>
      </c>
      <c r="I33" s="18">
        <f t="shared" si="6"/>
        <v>86508.24</v>
      </c>
      <c r="J33" s="18">
        <f t="shared" si="1"/>
        <v>0</v>
      </c>
      <c r="K33" s="26">
        <f t="shared" si="5"/>
        <v>18000</v>
      </c>
      <c r="L33" s="18">
        <f t="shared" si="3"/>
        <v>104508.24</v>
      </c>
      <c r="M33" s="41"/>
      <c r="N33" s="34"/>
    </row>
    <row r="34" s="1" customFormat="1" ht="24.75" customHeight="1" spans="1:14">
      <c r="A34" s="18">
        <v>29</v>
      </c>
      <c r="B34" s="18" t="s">
        <v>18</v>
      </c>
      <c r="C34" s="19" t="s">
        <v>49</v>
      </c>
      <c r="D34" s="20">
        <v>3</v>
      </c>
      <c r="E34" s="21">
        <v>990</v>
      </c>
      <c r="F34" s="22">
        <v>990</v>
      </c>
      <c r="G34" s="21"/>
      <c r="H34" s="21">
        <v>4.05</v>
      </c>
      <c r="I34" s="18">
        <f t="shared" si="6"/>
        <v>21621.6</v>
      </c>
      <c r="J34" s="18">
        <f t="shared" si="1"/>
        <v>0</v>
      </c>
      <c r="K34" s="26">
        <f t="shared" si="5"/>
        <v>13500</v>
      </c>
      <c r="L34" s="18">
        <f t="shared" si="3"/>
        <v>35121.6</v>
      </c>
      <c r="M34" s="38"/>
      <c r="N34" s="34"/>
    </row>
    <row r="35" s="1" customFormat="1" ht="24.75" customHeight="1" spans="1:14">
      <c r="A35" s="18">
        <v>30</v>
      </c>
      <c r="B35" s="18" t="s">
        <v>18</v>
      </c>
      <c r="C35" s="19" t="s">
        <v>50</v>
      </c>
      <c r="D35" s="20">
        <v>3</v>
      </c>
      <c r="E35" s="21">
        <v>990</v>
      </c>
      <c r="F35" s="22">
        <v>990</v>
      </c>
      <c r="G35" s="21"/>
      <c r="H35" s="21">
        <v>1.35</v>
      </c>
      <c r="I35" s="18">
        <f t="shared" si="6"/>
        <v>21621.6</v>
      </c>
      <c r="J35" s="18">
        <f t="shared" si="1"/>
        <v>0</v>
      </c>
      <c r="K35" s="26">
        <f t="shared" si="5"/>
        <v>13500</v>
      </c>
      <c r="L35" s="18">
        <f t="shared" si="3"/>
        <v>35121.6</v>
      </c>
      <c r="M35" s="38"/>
      <c r="N35" s="34"/>
    </row>
    <row r="36" s="1" customFormat="1" ht="24.75" customHeight="1" spans="1:14">
      <c r="A36" s="18">
        <v>31</v>
      </c>
      <c r="B36" s="18" t="s">
        <v>18</v>
      </c>
      <c r="C36" s="19" t="s">
        <v>51</v>
      </c>
      <c r="D36" s="20">
        <v>3</v>
      </c>
      <c r="E36" s="21">
        <v>2501</v>
      </c>
      <c r="F36" s="10">
        <v>2501</v>
      </c>
      <c r="G36" s="10"/>
      <c r="H36" s="21">
        <v>4.05</v>
      </c>
      <c r="I36" s="18">
        <f t="shared" si="6"/>
        <v>54621.84</v>
      </c>
      <c r="J36" s="18">
        <f t="shared" si="1"/>
        <v>0</v>
      </c>
      <c r="K36" s="26">
        <f t="shared" si="5"/>
        <v>13500</v>
      </c>
      <c r="L36" s="18">
        <f t="shared" si="3"/>
        <v>68121.84</v>
      </c>
      <c r="M36" s="38"/>
      <c r="N36" s="34"/>
    </row>
    <row r="37" s="1" customFormat="1" ht="24.75" customHeight="1" spans="1:14">
      <c r="A37" s="18">
        <v>32</v>
      </c>
      <c r="B37" s="18" t="s">
        <v>18</v>
      </c>
      <c r="C37" s="19" t="s">
        <v>52</v>
      </c>
      <c r="D37" s="20">
        <v>3</v>
      </c>
      <c r="E37" s="21">
        <v>3224</v>
      </c>
      <c r="F37" s="10">
        <v>3224</v>
      </c>
      <c r="G37" s="10"/>
      <c r="H37" s="21">
        <v>4.05</v>
      </c>
      <c r="I37" s="18">
        <f t="shared" si="6"/>
        <v>70412.16</v>
      </c>
      <c r="J37" s="18">
        <f t="shared" si="1"/>
        <v>0</v>
      </c>
      <c r="K37" s="26">
        <f t="shared" si="5"/>
        <v>13500</v>
      </c>
      <c r="L37" s="18">
        <f t="shared" si="3"/>
        <v>83912.16</v>
      </c>
      <c r="M37" s="38"/>
      <c r="N37" s="34"/>
    </row>
    <row r="38" s="1" customFormat="1" ht="24.75" customHeight="1" spans="1:14">
      <c r="A38" s="18">
        <v>33</v>
      </c>
      <c r="B38" s="18" t="s">
        <v>18</v>
      </c>
      <c r="C38" s="19" t="s">
        <v>53</v>
      </c>
      <c r="D38" s="20">
        <v>2</v>
      </c>
      <c r="E38" s="21">
        <v>2974</v>
      </c>
      <c r="F38" s="10">
        <v>2974</v>
      </c>
      <c r="G38" s="10"/>
      <c r="H38" s="21">
        <v>2.7</v>
      </c>
      <c r="I38" s="18">
        <f t="shared" si="6"/>
        <v>64952.16</v>
      </c>
      <c r="J38" s="18">
        <f t="shared" si="1"/>
        <v>0</v>
      </c>
      <c r="K38" s="26">
        <f t="shared" si="5"/>
        <v>9000</v>
      </c>
      <c r="L38" s="18">
        <f t="shared" si="3"/>
        <v>73952.16</v>
      </c>
      <c r="M38" s="38"/>
      <c r="N38" s="34"/>
    </row>
    <row r="39" s="1" customFormat="1" ht="24.75" customHeight="1" spans="1:14">
      <c r="A39" s="18">
        <v>34</v>
      </c>
      <c r="B39" s="18" t="s">
        <v>18</v>
      </c>
      <c r="C39" s="19" t="s">
        <v>54</v>
      </c>
      <c r="D39" s="20">
        <v>3</v>
      </c>
      <c r="E39" s="21">
        <v>4986</v>
      </c>
      <c r="F39" s="10">
        <v>4986</v>
      </c>
      <c r="G39" s="10"/>
      <c r="H39" s="21">
        <v>6.75</v>
      </c>
      <c r="I39" s="18">
        <f t="shared" si="6"/>
        <v>108894.24</v>
      </c>
      <c r="J39" s="18">
        <f t="shared" si="1"/>
        <v>0</v>
      </c>
      <c r="K39" s="26">
        <f t="shared" si="5"/>
        <v>13500</v>
      </c>
      <c r="L39" s="18">
        <f t="shared" si="3"/>
        <v>122394.24</v>
      </c>
      <c r="M39" s="38"/>
      <c r="N39" s="34"/>
    </row>
    <row r="40" s="1" customFormat="1" ht="24.75" customHeight="1" spans="1:14">
      <c r="A40" s="18">
        <v>35</v>
      </c>
      <c r="B40" s="18" t="s">
        <v>18</v>
      </c>
      <c r="C40" s="19" t="s">
        <v>55</v>
      </c>
      <c r="D40" s="20">
        <v>4</v>
      </c>
      <c r="E40" s="20">
        <v>3310</v>
      </c>
      <c r="F40" s="23">
        <v>3310</v>
      </c>
      <c r="G40" s="20"/>
      <c r="H40" s="20">
        <v>6.75</v>
      </c>
      <c r="I40" s="18">
        <f t="shared" si="6"/>
        <v>72290.4</v>
      </c>
      <c r="J40" s="18">
        <f t="shared" si="1"/>
        <v>0</v>
      </c>
      <c r="K40" s="26">
        <f t="shared" si="5"/>
        <v>18000</v>
      </c>
      <c r="L40" s="18">
        <f t="shared" si="3"/>
        <v>90290.4</v>
      </c>
      <c r="M40" s="41"/>
      <c r="N40" s="34"/>
    </row>
    <row r="41" s="1" customFormat="1" ht="24.75" customHeight="1" spans="1:14">
      <c r="A41" s="18">
        <v>36</v>
      </c>
      <c r="B41" s="18" t="s">
        <v>18</v>
      </c>
      <c r="C41" s="19" t="s">
        <v>56</v>
      </c>
      <c r="D41" s="20">
        <v>4</v>
      </c>
      <c r="E41" s="21">
        <v>3187</v>
      </c>
      <c r="F41" s="10">
        <v>3187</v>
      </c>
      <c r="G41" s="10"/>
      <c r="H41" s="21">
        <v>4.05</v>
      </c>
      <c r="I41" s="18">
        <f t="shared" si="6"/>
        <v>69604.08</v>
      </c>
      <c r="J41" s="18">
        <f t="shared" si="1"/>
        <v>0</v>
      </c>
      <c r="K41" s="26">
        <f t="shared" si="5"/>
        <v>18000</v>
      </c>
      <c r="L41" s="18">
        <f t="shared" si="3"/>
        <v>87604.08</v>
      </c>
      <c r="M41" s="38"/>
      <c r="N41" s="34"/>
    </row>
    <row r="42" s="1" customFormat="1" ht="24.75" customHeight="1" spans="1:14">
      <c r="A42" s="18">
        <v>37</v>
      </c>
      <c r="B42" s="18" t="s">
        <v>18</v>
      </c>
      <c r="C42" s="19" t="s">
        <v>57</v>
      </c>
      <c r="D42" s="20">
        <v>3</v>
      </c>
      <c r="E42" s="21">
        <v>3029</v>
      </c>
      <c r="F42" s="22">
        <v>3029</v>
      </c>
      <c r="G42" s="21"/>
      <c r="H42" s="21">
        <v>4.05</v>
      </c>
      <c r="I42" s="18">
        <f t="shared" si="6"/>
        <v>66153.36</v>
      </c>
      <c r="J42" s="18">
        <f t="shared" si="1"/>
        <v>0</v>
      </c>
      <c r="K42" s="26">
        <f t="shared" si="5"/>
        <v>13500</v>
      </c>
      <c r="L42" s="18">
        <f t="shared" si="3"/>
        <v>79653.36</v>
      </c>
      <c r="M42" s="38"/>
      <c r="N42" s="34"/>
    </row>
    <row r="43" s="1" customFormat="1" ht="24.75" customHeight="1" spans="1:14">
      <c r="A43" s="18">
        <v>38</v>
      </c>
      <c r="B43" s="18" t="s">
        <v>18</v>
      </c>
      <c r="C43" s="19" t="s">
        <v>58</v>
      </c>
      <c r="D43" s="20">
        <v>5</v>
      </c>
      <c r="E43" s="20">
        <v>4432</v>
      </c>
      <c r="F43" s="10">
        <v>4432</v>
      </c>
      <c r="G43" s="10"/>
      <c r="H43" s="20">
        <v>6.75</v>
      </c>
      <c r="I43" s="18">
        <f t="shared" si="6"/>
        <v>96794.88</v>
      </c>
      <c r="J43" s="18">
        <f t="shared" si="1"/>
        <v>0</v>
      </c>
      <c r="K43" s="26">
        <f t="shared" si="5"/>
        <v>22500</v>
      </c>
      <c r="L43" s="18">
        <f t="shared" si="3"/>
        <v>119294.88</v>
      </c>
      <c r="M43" s="41"/>
      <c r="N43" s="34"/>
    </row>
    <row r="44" s="1" customFormat="1" ht="24.75" customHeight="1" spans="1:14">
      <c r="A44" s="18">
        <v>39</v>
      </c>
      <c r="B44" s="18" t="s">
        <v>18</v>
      </c>
      <c r="C44" s="19" t="s">
        <v>59</v>
      </c>
      <c r="D44" s="20">
        <v>3</v>
      </c>
      <c r="E44" s="21">
        <v>2560</v>
      </c>
      <c r="F44" s="10">
        <v>2560</v>
      </c>
      <c r="G44" s="10"/>
      <c r="H44" s="21">
        <v>2.7</v>
      </c>
      <c r="I44" s="18">
        <f t="shared" si="6"/>
        <v>55910.4</v>
      </c>
      <c r="J44" s="18">
        <f t="shared" si="1"/>
        <v>0</v>
      </c>
      <c r="K44" s="26">
        <f t="shared" si="5"/>
        <v>13500</v>
      </c>
      <c r="L44" s="18">
        <f t="shared" si="3"/>
        <v>69410.4</v>
      </c>
      <c r="M44" s="38"/>
      <c r="N44" s="34"/>
    </row>
    <row r="45" s="1" customFormat="1" ht="24.75" customHeight="1" spans="1:14">
      <c r="A45" s="18">
        <v>40</v>
      </c>
      <c r="B45" s="18" t="s">
        <v>18</v>
      </c>
      <c r="C45" s="19" t="s">
        <v>60</v>
      </c>
      <c r="D45" s="20">
        <v>4</v>
      </c>
      <c r="E45" s="21">
        <v>1559</v>
      </c>
      <c r="F45" s="22">
        <v>1559</v>
      </c>
      <c r="G45" s="21"/>
      <c r="H45" s="21">
        <v>3.6</v>
      </c>
      <c r="I45" s="18">
        <f t="shared" si="6"/>
        <v>34048.56</v>
      </c>
      <c r="J45" s="18">
        <f t="shared" si="1"/>
        <v>0</v>
      </c>
      <c r="K45" s="26">
        <f t="shared" si="5"/>
        <v>18000</v>
      </c>
      <c r="L45" s="18">
        <f t="shared" si="3"/>
        <v>52048.56</v>
      </c>
      <c r="M45" s="38"/>
      <c r="N45" s="34"/>
    </row>
    <row r="46" s="1" customFormat="1" ht="24.75" customHeight="1" spans="1:14">
      <c r="A46" s="18">
        <v>41</v>
      </c>
      <c r="B46" s="18" t="s">
        <v>18</v>
      </c>
      <c r="C46" s="19" t="s">
        <v>61</v>
      </c>
      <c r="D46" s="20">
        <v>3</v>
      </c>
      <c r="E46" s="21">
        <v>779</v>
      </c>
      <c r="F46" s="22">
        <v>779</v>
      </c>
      <c r="G46" s="21"/>
      <c r="H46" s="21">
        <v>1.8</v>
      </c>
      <c r="I46" s="18">
        <f t="shared" si="6"/>
        <v>17013.36</v>
      </c>
      <c r="J46" s="18">
        <f t="shared" si="1"/>
        <v>0</v>
      </c>
      <c r="K46" s="26">
        <f t="shared" si="5"/>
        <v>13500</v>
      </c>
      <c r="L46" s="18">
        <f t="shared" si="3"/>
        <v>30513.36</v>
      </c>
      <c r="M46" s="38"/>
      <c r="N46" s="34"/>
    </row>
    <row r="47" s="1" customFormat="1" ht="24.75" customHeight="1" spans="1:14">
      <c r="A47" s="18">
        <v>42</v>
      </c>
      <c r="B47" s="18" t="s">
        <v>18</v>
      </c>
      <c r="C47" s="19" t="s">
        <v>62</v>
      </c>
      <c r="D47" s="20">
        <v>4</v>
      </c>
      <c r="E47" s="21">
        <v>1342</v>
      </c>
      <c r="F47" s="10">
        <v>1342</v>
      </c>
      <c r="G47" s="10"/>
      <c r="H47" s="21">
        <v>2.7</v>
      </c>
      <c r="I47" s="18">
        <f t="shared" si="6"/>
        <v>29309.28</v>
      </c>
      <c r="J47" s="18">
        <f t="shared" si="1"/>
        <v>0</v>
      </c>
      <c r="K47" s="26">
        <f t="shared" si="5"/>
        <v>18000</v>
      </c>
      <c r="L47" s="18">
        <f t="shared" si="3"/>
        <v>47309.28</v>
      </c>
      <c r="M47" s="38"/>
      <c r="N47" s="34"/>
    </row>
    <row r="48" s="1" customFormat="1" ht="24.75" customHeight="1" spans="1:14">
      <c r="A48" s="18">
        <v>43</v>
      </c>
      <c r="B48" s="18" t="s">
        <v>18</v>
      </c>
      <c r="C48" s="19" t="s">
        <v>63</v>
      </c>
      <c r="D48" s="20">
        <v>2</v>
      </c>
      <c r="E48" s="10">
        <v>2</v>
      </c>
      <c r="F48" s="10">
        <v>2</v>
      </c>
      <c r="G48" s="10"/>
      <c r="H48" s="20">
        <v>6.675</v>
      </c>
      <c r="I48" s="18">
        <f t="shared" si="6"/>
        <v>43.68</v>
      </c>
      <c r="J48" s="18">
        <f t="shared" si="1"/>
        <v>0</v>
      </c>
      <c r="K48" s="26">
        <f t="shared" si="5"/>
        <v>9000</v>
      </c>
      <c r="L48" s="18">
        <f t="shared" si="3"/>
        <v>9043.68</v>
      </c>
      <c r="M48" s="41"/>
      <c r="N48" s="34"/>
    </row>
    <row r="49" s="1" customFormat="1" ht="24.75" customHeight="1" spans="1:14">
      <c r="A49" s="18">
        <v>44</v>
      </c>
      <c r="B49" s="18" t="s">
        <v>18</v>
      </c>
      <c r="C49" s="19" t="s">
        <v>64</v>
      </c>
      <c r="D49" s="20">
        <v>3</v>
      </c>
      <c r="E49" s="10">
        <v>3353</v>
      </c>
      <c r="F49" s="10">
        <v>3353</v>
      </c>
      <c r="G49" s="10"/>
      <c r="H49" s="20">
        <v>0</v>
      </c>
      <c r="I49" s="18">
        <f t="shared" si="6"/>
        <v>73229.52</v>
      </c>
      <c r="J49" s="18">
        <f t="shared" si="1"/>
        <v>0</v>
      </c>
      <c r="K49" s="26">
        <f t="shared" si="5"/>
        <v>13500</v>
      </c>
      <c r="L49" s="18">
        <f t="shared" si="3"/>
        <v>86729.52</v>
      </c>
      <c r="M49" s="42" t="s">
        <v>65</v>
      </c>
      <c r="N49" s="34"/>
    </row>
    <row r="50" s="1" customFormat="1" ht="24.75" customHeight="1" spans="1:14">
      <c r="A50" s="18">
        <v>45</v>
      </c>
      <c r="B50" s="18" t="s">
        <v>18</v>
      </c>
      <c r="C50" s="19" t="s">
        <v>66</v>
      </c>
      <c r="D50" s="20">
        <v>2</v>
      </c>
      <c r="E50" s="21">
        <v>1512</v>
      </c>
      <c r="F50" s="10">
        <v>1512</v>
      </c>
      <c r="G50" s="10"/>
      <c r="H50" s="21">
        <v>3.375</v>
      </c>
      <c r="I50" s="18">
        <f t="shared" si="6"/>
        <v>33022.08</v>
      </c>
      <c r="J50" s="18">
        <f t="shared" si="1"/>
        <v>0</v>
      </c>
      <c r="K50" s="26">
        <f t="shared" si="5"/>
        <v>9000</v>
      </c>
      <c r="L50" s="18">
        <f t="shared" si="3"/>
        <v>42022.08</v>
      </c>
      <c r="M50" s="38"/>
      <c r="N50" s="34"/>
    </row>
    <row r="51" s="1" customFormat="1" ht="24.75" customHeight="1" spans="1:14">
      <c r="A51" s="18">
        <v>46</v>
      </c>
      <c r="B51" s="18" t="s">
        <v>18</v>
      </c>
      <c r="C51" s="19" t="s">
        <v>67</v>
      </c>
      <c r="D51" s="20">
        <v>2</v>
      </c>
      <c r="E51" s="21">
        <v>2518</v>
      </c>
      <c r="F51" s="10">
        <v>2518</v>
      </c>
      <c r="G51" s="10"/>
      <c r="H51" s="21">
        <v>2.7</v>
      </c>
      <c r="I51" s="18">
        <f t="shared" si="6"/>
        <v>54993.12</v>
      </c>
      <c r="J51" s="18">
        <f t="shared" si="1"/>
        <v>0</v>
      </c>
      <c r="K51" s="26">
        <f t="shared" si="5"/>
        <v>9000</v>
      </c>
      <c r="L51" s="18">
        <f t="shared" si="3"/>
        <v>63993.12</v>
      </c>
      <c r="M51" s="38"/>
      <c r="N51" s="34"/>
    </row>
    <row r="52" s="1" customFormat="1" ht="24.75" customHeight="1" spans="1:14">
      <c r="A52" s="18">
        <v>47</v>
      </c>
      <c r="B52" s="18" t="s">
        <v>18</v>
      </c>
      <c r="C52" s="19" t="s">
        <v>68</v>
      </c>
      <c r="D52" s="20">
        <v>4</v>
      </c>
      <c r="E52" s="20">
        <v>6499</v>
      </c>
      <c r="F52" s="10">
        <v>6499</v>
      </c>
      <c r="G52" s="10"/>
      <c r="H52" s="20">
        <v>6</v>
      </c>
      <c r="I52" s="18">
        <f t="shared" si="6"/>
        <v>141938.16</v>
      </c>
      <c r="J52" s="18">
        <f t="shared" si="1"/>
        <v>0</v>
      </c>
      <c r="K52" s="26">
        <f t="shared" si="5"/>
        <v>18000</v>
      </c>
      <c r="L52" s="18">
        <f t="shared" si="3"/>
        <v>159938.16</v>
      </c>
      <c r="M52" s="41"/>
      <c r="N52" s="34"/>
    </row>
    <row r="53" s="1" customFormat="1" ht="24.75" customHeight="1" spans="1:14">
      <c r="A53" s="18">
        <v>48</v>
      </c>
      <c r="B53" s="18" t="s">
        <v>18</v>
      </c>
      <c r="C53" s="19" t="s">
        <v>69</v>
      </c>
      <c r="D53" s="20">
        <v>3</v>
      </c>
      <c r="E53" s="21">
        <v>3224</v>
      </c>
      <c r="F53" s="10">
        <v>3224</v>
      </c>
      <c r="G53" s="10"/>
      <c r="H53" s="21">
        <v>2.7</v>
      </c>
      <c r="I53" s="18">
        <f t="shared" si="6"/>
        <v>70412.16</v>
      </c>
      <c r="J53" s="18">
        <f t="shared" si="1"/>
        <v>0</v>
      </c>
      <c r="K53" s="26">
        <f t="shared" si="5"/>
        <v>13500</v>
      </c>
      <c r="L53" s="18">
        <f t="shared" si="3"/>
        <v>83912.16</v>
      </c>
      <c r="M53" s="38"/>
      <c r="N53" s="34"/>
    </row>
    <row r="54" s="1" customFormat="1" ht="24.75" customHeight="1" spans="1:14">
      <c r="A54" s="18">
        <v>49</v>
      </c>
      <c r="B54" s="18" t="s">
        <v>18</v>
      </c>
      <c r="C54" s="19" t="s">
        <v>70</v>
      </c>
      <c r="D54" s="20">
        <v>3</v>
      </c>
      <c r="E54" s="21">
        <v>4017</v>
      </c>
      <c r="F54" s="10">
        <v>4017</v>
      </c>
      <c r="G54" s="10"/>
      <c r="H54" s="21">
        <v>4.05</v>
      </c>
      <c r="I54" s="18">
        <f t="shared" si="6"/>
        <v>87731.28</v>
      </c>
      <c r="J54" s="18">
        <f t="shared" si="1"/>
        <v>0</v>
      </c>
      <c r="K54" s="26">
        <f t="shared" si="5"/>
        <v>13500</v>
      </c>
      <c r="L54" s="18">
        <f t="shared" si="3"/>
        <v>101231.28</v>
      </c>
      <c r="M54" s="38"/>
      <c r="N54" s="34"/>
    </row>
    <row r="55" s="1" customFormat="1" ht="24.75" customHeight="1" spans="1:14">
      <c r="A55" s="18">
        <v>50</v>
      </c>
      <c r="B55" s="18" t="s">
        <v>18</v>
      </c>
      <c r="C55" s="19" t="s">
        <v>71</v>
      </c>
      <c r="D55" s="20">
        <v>3</v>
      </c>
      <c r="E55" s="21">
        <v>3941</v>
      </c>
      <c r="F55" s="10">
        <v>3941</v>
      </c>
      <c r="G55" s="10"/>
      <c r="H55" s="21">
        <v>5.625</v>
      </c>
      <c r="I55" s="18">
        <f t="shared" si="6"/>
        <v>86071.44</v>
      </c>
      <c r="J55" s="18">
        <f t="shared" si="1"/>
        <v>0</v>
      </c>
      <c r="K55" s="26">
        <f t="shared" si="5"/>
        <v>13500</v>
      </c>
      <c r="L55" s="18">
        <f t="shared" si="3"/>
        <v>99571.44</v>
      </c>
      <c r="M55" s="38"/>
      <c r="N55" s="34"/>
    </row>
    <row r="56" s="1" customFormat="1" ht="24.75" customHeight="1" spans="1:14">
      <c r="A56" s="18">
        <v>51</v>
      </c>
      <c r="B56" s="18" t="s">
        <v>18</v>
      </c>
      <c r="C56" s="19" t="s">
        <v>72</v>
      </c>
      <c r="D56" s="20">
        <v>5</v>
      </c>
      <c r="E56" s="21">
        <v>6636</v>
      </c>
      <c r="F56" s="10">
        <v>6636</v>
      </c>
      <c r="G56" s="10"/>
      <c r="H56" s="21">
        <v>5.4</v>
      </c>
      <c r="I56" s="18">
        <f t="shared" si="6"/>
        <v>144930.24</v>
      </c>
      <c r="J56" s="18">
        <f t="shared" si="1"/>
        <v>0</v>
      </c>
      <c r="K56" s="26">
        <f t="shared" si="5"/>
        <v>22500</v>
      </c>
      <c r="L56" s="18">
        <f t="shared" si="3"/>
        <v>167430.24</v>
      </c>
      <c r="M56" s="38"/>
      <c r="N56" s="34"/>
    </row>
    <row r="57" s="1" customFormat="1" ht="24.75" customHeight="1" spans="1:14">
      <c r="A57" s="18">
        <v>52</v>
      </c>
      <c r="B57" s="18" t="s">
        <v>18</v>
      </c>
      <c r="C57" s="19" t="s">
        <v>73</v>
      </c>
      <c r="D57" s="20">
        <v>4</v>
      </c>
      <c r="E57" s="21">
        <v>2584</v>
      </c>
      <c r="F57" s="22">
        <v>2584</v>
      </c>
      <c r="G57" s="21"/>
      <c r="H57" s="21">
        <v>2.7</v>
      </c>
      <c r="I57" s="18">
        <f t="shared" si="6"/>
        <v>56434.56</v>
      </c>
      <c r="J57" s="18">
        <f t="shared" si="1"/>
        <v>0</v>
      </c>
      <c r="K57" s="26">
        <f t="shared" si="5"/>
        <v>18000</v>
      </c>
      <c r="L57" s="18">
        <f t="shared" si="3"/>
        <v>74434.56</v>
      </c>
      <c r="M57" s="43"/>
      <c r="N57" s="34"/>
    </row>
    <row r="58" s="1" customFormat="1" ht="24.75" customHeight="1" spans="1:14">
      <c r="A58" s="18">
        <v>53</v>
      </c>
      <c r="B58" s="18" t="s">
        <v>18</v>
      </c>
      <c r="C58" s="19" t="s">
        <v>74</v>
      </c>
      <c r="D58" s="20">
        <v>5</v>
      </c>
      <c r="E58" s="21">
        <v>3296</v>
      </c>
      <c r="F58" s="22">
        <v>3296</v>
      </c>
      <c r="G58" s="21"/>
      <c r="H58" s="21">
        <v>5.4</v>
      </c>
      <c r="I58" s="18">
        <f t="shared" si="6"/>
        <v>71984.64</v>
      </c>
      <c r="J58" s="18">
        <f t="shared" si="1"/>
        <v>0</v>
      </c>
      <c r="K58" s="26">
        <f t="shared" si="5"/>
        <v>22500</v>
      </c>
      <c r="L58" s="18">
        <f t="shared" si="3"/>
        <v>94484.64</v>
      </c>
      <c r="M58" s="38"/>
      <c r="N58" s="34"/>
    </row>
    <row r="59" s="1" customFormat="1" ht="24.75" customHeight="1" spans="1:14">
      <c r="A59" s="18">
        <v>54</v>
      </c>
      <c r="B59" s="18" t="s">
        <v>18</v>
      </c>
      <c r="C59" s="19" t="s">
        <v>75</v>
      </c>
      <c r="D59" s="20">
        <v>2</v>
      </c>
      <c r="E59" s="21">
        <v>2122</v>
      </c>
      <c r="F59" s="22">
        <v>2122</v>
      </c>
      <c r="G59" s="21"/>
      <c r="H59" s="21">
        <v>4.05</v>
      </c>
      <c r="I59" s="18">
        <f t="shared" si="6"/>
        <v>46344.48</v>
      </c>
      <c r="J59" s="18">
        <f t="shared" si="1"/>
        <v>0</v>
      </c>
      <c r="K59" s="26">
        <f t="shared" si="5"/>
        <v>9000</v>
      </c>
      <c r="L59" s="18">
        <f t="shared" si="3"/>
        <v>55344.48</v>
      </c>
      <c r="M59" s="38"/>
      <c r="N59" s="34"/>
    </row>
    <row r="60" s="1" customFormat="1" ht="24.75" customHeight="1" spans="1:14">
      <c r="A60" s="18">
        <v>55</v>
      </c>
      <c r="B60" s="18" t="s">
        <v>18</v>
      </c>
      <c r="C60" s="19" t="s">
        <v>76</v>
      </c>
      <c r="D60" s="20">
        <v>2</v>
      </c>
      <c r="E60" s="21">
        <v>3867</v>
      </c>
      <c r="F60" s="22">
        <v>3867</v>
      </c>
      <c r="G60" s="21"/>
      <c r="H60" s="21">
        <v>6.75</v>
      </c>
      <c r="I60" s="18">
        <f>ROUND(F60*21.84-9455.28,2)</f>
        <v>75000</v>
      </c>
      <c r="J60" s="18">
        <f t="shared" si="1"/>
        <v>0</v>
      </c>
      <c r="K60" s="26">
        <f t="shared" si="5"/>
        <v>9000</v>
      </c>
      <c r="L60" s="18">
        <f t="shared" si="3"/>
        <v>84000</v>
      </c>
      <c r="M60" s="44"/>
      <c r="N60" s="34"/>
    </row>
    <row r="61" s="1" customFormat="1" ht="90" customHeight="1" spans="1:14">
      <c r="A61" s="18">
        <v>56</v>
      </c>
      <c r="B61" s="18" t="s">
        <v>18</v>
      </c>
      <c r="C61" s="24" t="s">
        <v>77</v>
      </c>
      <c r="D61" s="20"/>
      <c r="E61" s="25">
        <f>F61+G61</f>
        <v>75660</v>
      </c>
      <c r="F61" s="20">
        <v>75660</v>
      </c>
      <c r="G61" s="20"/>
      <c r="H61" s="20"/>
      <c r="I61" s="18">
        <f>ROUND(F61*4.16,2)</f>
        <v>314745.6</v>
      </c>
      <c r="J61" s="18">
        <f t="shared" si="1"/>
        <v>0</v>
      </c>
      <c r="K61" s="45"/>
      <c r="L61" s="18">
        <f t="shared" si="3"/>
        <v>314745.6</v>
      </c>
      <c r="M61" s="46" t="s">
        <v>78</v>
      </c>
      <c r="N61" s="34"/>
    </row>
    <row r="62" s="1" customFormat="1" ht="23.25" customHeight="1" spans="1:14">
      <c r="A62" s="18"/>
      <c r="B62" s="18"/>
      <c r="C62" s="18"/>
      <c r="D62" s="26">
        <f t="shared" ref="D62:K62" si="7">SUM(D6:D61)</f>
        <v>188</v>
      </c>
      <c r="E62" s="26">
        <f t="shared" si="7"/>
        <v>247707</v>
      </c>
      <c r="F62" s="26">
        <f t="shared" si="7"/>
        <v>247707</v>
      </c>
      <c r="G62" s="26">
        <f t="shared" si="7"/>
        <v>0</v>
      </c>
      <c r="H62" s="26">
        <f t="shared" si="7"/>
        <v>247.5575</v>
      </c>
      <c r="I62" s="26">
        <f t="shared" si="7"/>
        <v>3938621.04</v>
      </c>
      <c r="J62" s="26">
        <f t="shared" si="7"/>
        <v>0</v>
      </c>
      <c r="K62" s="26">
        <f t="shared" si="7"/>
        <v>843750</v>
      </c>
      <c r="L62" s="18">
        <f t="shared" si="3"/>
        <v>4782371.04</v>
      </c>
      <c r="M62" s="47"/>
      <c r="N62" s="34"/>
    </row>
    <row r="67" spans="5:13">
      <c r="E67" s="2"/>
      <c r="F67" s="2"/>
      <c r="G67" s="2"/>
      <c r="H67" s="2"/>
      <c r="I67" s="2"/>
      <c r="J67" s="2"/>
      <c r="K67" s="2"/>
      <c r="L67" s="2"/>
      <c r="M67" s="2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楼庄子村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2024-10-21T02:57:00Z</dcterms:created>
  <dcterms:modified xsi:type="dcterms:W3CDTF">2024-10-28T03:05:56Z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A857F60C234543EC92DF0C50EDC1933B_11</vt:lpwstr>
  </property>
  <property fmtid="{D5CDD505-2E9C-101B-9397-08002B2CF9AE}" pid="3" name="KSOProductBuildVer">
    <vt:lpwstr>2052-12.1.0.18608</vt:lpwstr>
  </property>
</Properties>
</file>