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石峰村" sheetId="1" r:id="rId1"/>
  </sheets>
  <definedNames>
    <definedName name="_xlnm.Print_Titles" localSheetId="0">石峰村!$1:$5</definedName>
    <definedName name="_xlnm._FilterDatabase" localSheetId="0" hidden="1">石峰村!$A$3:$M$5</definedName>
  </definedNames>
  <calcPr calcId="144525"/>
</workbook>
</file>

<file path=xl/sharedStrings.xml><?xml version="1.0" encoding="utf-8"?>
<sst xmlns="http://schemas.openxmlformats.org/spreadsheetml/2006/main" count="168" uniqueCount="95">
  <si>
    <t>2023年肃南县马蹄乡石峰村落实第三轮草原补奖政策资金发放表</t>
  </si>
  <si>
    <t>审核单位（盖章）                                审核人：</t>
  </si>
  <si>
    <r>
      <rPr>
        <sz val="11"/>
        <rFont val="宋体"/>
        <charset val="134"/>
      </rPr>
      <t>填报时间：202</t>
    </r>
    <r>
      <rPr>
        <sz val="11"/>
        <rFont val="宋体"/>
        <charset val="134"/>
      </rPr>
      <t>3</t>
    </r>
    <r>
      <rPr>
        <sz val="11"/>
        <rFont val="宋体"/>
        <charset val="134"/>
      </rPr>
      <t>年</t>
    </r>
    <r>
      <rPr>
        <sz val="11"/>
        <rFont val="宋体"/>
        <charset val="134"/>
      </rPr>
      <t>8</t>
    </r>
    <r>
      <rPr>
        <sz val="11"/>
        <rFont val="宋体"/>
        <charset val="134"/>
      </rPr>
      <t>月</t>
    </r>
    <r>
      <rPr>
        <sz val="11"/>
        <rFont val="宋体"/>
        <charset val="134"/>
      </rPr>
      <t>1</t>
    </r>
    <r>
      <rPr>
        <sz val="11"/>
        <rFont val="宋体"/>
        <charset val="134"/>
      </rPr>
      <t>5</t>
    </r>
    <r>
      <rPr>
        <sz val="11"/>
        <rFont val="宋体"/>
        <charset val="134"/>
      </rPr>
      <t>日</t>
    </r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</si>
  <si>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</si>
  <si>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</si>
  <si>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</si>
  <si>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</si>
  <si>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</si>
  <si>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</si>
  <si>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</si>
  <si>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补奖资金</t>
  </si>
  <si>
    <t>备注</t>
  </si>
  <si>
    <r>
      <rPr>
        <sz val="11"/>
        <color theme="1"/>
        <rFont val="宋体"/>
        <charset val="134"/>
      </rPr>
      <t>封顶
30</t>
    </r>
    <r>
      <rPr>
        <sz val="11"/>
        <color indexed="8"/>
        <rFont val="宋体"/>
        <charset val="134"/>
      </rPr>
      <t>000</t>
    </r>
  </si>
  <si>
    <t>封顶后应发资金</t>
  </si>
  <si>
    <t>总面积</t>
  </si>
  <si>
    <t>禁牧</t>
  </si>
  <si>
    <t>草畜平衡</t>
  </si>
  <si>
    <t>保底资金</t>
  </si>
  <si>
    <t>总计</t>
  </si>
  <si>
    <t>石峰村</t>
  </si>
  <si>
    <t>李应才</t>
  </si>
  <si>
    <t>李应斌</t>
  </si>
  <si>
    <t>李应珍</t>
  </si>
  <si>
    <t>李建文</t>
  </si>
  <si>
    <t>董发录</t>
  </si>
  <si>
    <t>张玉兰</t>
  </si>
  <si>
    <t>董继荣</t>
  </si>
  <si>
    <t>池好学</t>
  </si>
  <si>
    <t>池生福</t>
  </si>
  <si>
    <t>韩学礼</t>
  </si>
  <si>
    <t>韩多江</t>
  </si>
  <si>
    <t>刘登学</t>
  </si>
  <si>
    <t>刘登贵</t>
  </si>
  <si>
    <t>刘爱花</t>
  </si>
  <si>
    <t>刘爱国</t>
  </si>
  <si>
    <t>刘爱兵</t>
  </si>
  <si>
    <t>刘登文</t>
  </si>
  <si>
    <t>刘爱军</t>
  </si>
  <si>
    <t>张永生</t>
  </si>
  <si>
    <t>张涛2022.12参加工作</t>
  </si>
  <si>
    <t>张五九</t>
  </si>
  <si>
    <t>张旭2022.9参加工作</t>
  </si>
  <si>
    <t>池爱学</t>
  </si>
  <si>
    <t>李应军</t>
  </si>
  <si>
    <t>曹爱军</t>
  </si>
  <si>
    <t>李应贵</t>
  </si>
  <si>
    <t>池富学</t>
  </si>
  <si>
    <t>李柏成</t>
  </si>
  <si>
    <t>李新海</t>
  </si>
  <si>
    <t>梁得财</t>
  </si>
  <si>
    <t>钱智民</t>
  </si>
  <si>
    <t>米得军</t>
  </si>
  <si>
    <t>王德虎</t>
  </si>
  <si>
    <t>韩学书</t>
  </si>
  <si>
    <t>韩占国</t>
  </si>
  <si>
    <t>王得其</t>
  </si>
  <si>
    <t>张学民</t>
  </si>
  <si>
    <t>张学斌</t>
  </si>
  <si>
    <t>张五福</t>
  </si>
  <si>
    <t>梁得华</t>
  </si>
  <si>
    <t>梁小兵</t>
  </si>
  <si>
    <t>梁志锋</t>
  </si>
  <si>
    <t>李应录</t>
  </si>
  <si>
    <t>梁志雄</t>
  </si>
  <si>
    <t>梁志忠</t>
  </si>
  <si>
    <t>梁志江</t>
  </si>
  <si>
    <t>池多学</t>
  </si>
  <si>
    <t>池军娃</t>
  </si>
  <si>
    <t>池小兵</t>
  </si>
  <si>
    <t>王得福</t>
  </si>
  <si>
    <t>李新栋</t>
  </si>
  <si>
    <t>王得清</t>
  </si>
  <si>
    <t>王得军</t>
  </si>
  <si>
    <t>王守其</t>
  </si>
  <si>
    <t>韩金兰</t>
  </si>
  <si>
    <t>王荣鼎</t>
  </si>
  <si>
    <t>钱德民</t>
  </si>
  <si>
    <t>宋得林</t>
  </si>
  <si>
    <t>钱增福</t>
  </si>
  <si>
    <t>高登福</t>
  </si>
  <si>
    <t>米耀虎</t>
  </si>
  <si>
    <t>王得顺</t>
  </si>
  <si>
    <t>雷银国</t>
  </si>
  <si>
    <t>雷玉明</t>
  </si>
  <si>
    <t>雷爱琴</t>
  </si>
  <si>
    <t>池忠学</t>
  </si>
  <si>
    <t>池生学</t>
  </si>
  <si>
    <t>李应新</t>
  </si>
  <si>
    <t>李小荣</t>
  </si>
  <si>
    <t>雷立国</t>
  </si>
  <si>
    <t>王得龙</t>
  </si>
  <si>
    <t>王得新</t>
  </si>
  <si>
    <t>雷爱国</t>
  </si>
  <si>
    <t>肃南裕固族自治县马蹄藏族乡石峰村民委员会</t>
  </si>
  <si>
    <t>村集体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</si>
</sst>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  <numFmt numFmtId="179" formatCode="0.00_ ;[Red]\-0.00\ "/>
  </numFmts>
  <fonts count="29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20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>
      <alignment vertical="center"/>
    </xf>
    <xf numFmtId="0" fontId="3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51" applyNumberFormat="1" applyFont="1" applyFill="1" applyBorder="1" applyAlignment="1">
      <alignment horizontal="center" vertical="center" wrapText="1"/>
    </xf>
    <xf numFmtId="176" fontId="2" fillId="0" borderId="2" xfId="51" applyNumberFormat="1" applyFont="1" applyFill="1" applyBorder="1" applyAlignment="1">
      <alignment horizontal="center" vertical="center"/>
    </xf>
    <xf numFmtId="178" fontId="2" fillId="0" borderId="2" xfId="51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center" vertical="center" wrapText="1"/>
    </xf>
    <xf numFmtId="176" fontId="2" fillId="0" borderId="2" xfId="52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西柳沟村草原生态补奖政策基本情况统计表" xfId="49"/>
    <cellStyle name="常规 10 3" xfId="50"/>
    <cellStyle name="常规 2 13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8"/>
  <sheetViews>
    <sheetView tabSelected="1" zoomScaleSheetLayoutView="60" workbookViewId="0">
      <pane ySplit="5" topLeftCell="A6" activePane="bottomLeft" state="frozen"/>
      <selection/>
      <selection pane="bottomLeft" activeCell="A1" sqref="A1:M1"/>
    </sheetView>
  </sheetViews>
  <sheetFormatPr defaultColWidth="9" defaultRowHeight="13.5"/>
  <cols>
    <col min="1" max="1" width="4.25" style="2" customWidth="1"/>
    <col min="2" max="2" width="9" style="2" customWidth="1"/>
    <col min="3" max="3" width="8.625" style="2" customWidth="1"/>
    <col min="4" max="4" width="6.125" style="2" customWidth="1"/>
    <col min="5" max="5" width="8.5" style="3" customWidth="1"/>
    <col min="6" max="6" width="8.125" style="4" customWidth="1"/>
    <col min="7" max="7" width="9" style="4" customWidth="1"/>
    <col min="8" max="8" width="7.25" style="4" customWidth="1"/>
    <col min="9" max="9" width="9.25" style="5" customWidth="1"/>
    <col min="10" max="10" width="11" style="4" customWidth="1"/>
    <col min="11" max="11" width="10.75" style="4" customWidth="1"/>
    <col min="12" max="12" width="11.125" style="5" customWidth="1"/>
    <col min="13" max="13" width="11.875" style="6" customWidth="1"/>
    <col min="14" max="15" width="9" style="2"/>
    <col min="16" max="16" width="11.625" style="2" customWidth="1"/>
    <col min="17" max="16384" width="9" style="2"/>
  </cols>
  <sheetData>
    <row r="1" ht="38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18.75" customHeight="1" spans="1:13">
      <c r="A2" s="8" t="s">
        <v>1</v>
      </c>
      <c r="B2" s="8"/>
      <c r="C2" s="8"/>
      <c r="D2" s="8"/>
      <c r="E2" s="9" t="s">
        <v>2</v>
      </c>
      <c r="F2" s="9"/>
      <c r="G2" s="9"/>
      <c r="H2" s="9"/>
      <c r="I2" s="9"/>
      <c r="J2" s="9"/>
      <c r="K2" s="9" t="s">
        <v>3</v>
      </c>
      <c r="L2" s="9"/>
      <c r="M2" s="9"/>
    </row>
    <row r="3" ht="21.75" customHeight="1" spans="1:16">
      <c r="A3" s="10" t="s">
        <v>4</v>
      </c>
      <c r="B3" s="11" t="s">
        <v>5</v>
      </c>
      <c r="C3" s="10" t="s">
        <v>6</v>
      </c>
      <c r="D3" s="12" t="s">
        <v>7</v>
      </c>
      <c r="E3" s="13" t="s">
        <v>8</v>
      </c>
      <c r="F3" s="13"/>
      <c r="G3" s="13"/>
      <c r="H3" s="14" t="s">
        <v>9</v>
      </c>
      <c r="I3" s="13" t="s">
        <v>10</v>
      </c>
      <c r="J3" s="13"/>
      <c r="K3" s="13"/>
      <c r="L3" s="13"/>
      <c r="M3" s="23" t="s">
        <v>11</v>
      </c>
      <c r="O3" s="24" t="s">
        <v>12</v>
      </c>
      <c r="P3" s="24" t="s">
        <v>13</v>
      </c>
    </row>
    <row r="4" ht="18.75" customHeight="1" spans="1:16">
      <c r="A4" s="10"/>
      <c r="B4" s="15"/>
      <c r="C4" s="10"/>
      <c r="D4" s="12"/>
      <c r="E4" s="16" t="s">
        <v>14</v>
      </c>
      <c r="F4" s="16" t="s">
        <v>15</v>
      </c>
      <c r="G4" s="16" t="s">
        <v>16</v>
      </c>
      <c r="H4" s="13"/>
      <c r="I4" s="25" t="s">
        <v>15</v>
      </c>
      <c r="J4" s="26" t="s">
        <v>16</v>
      </c>
      <c r="K4" s="26" t="s">
        <v>17</v>
      </c>
      <c r="L4" s="25" t="s">
        <v>18</v>
      </c>
      <c r="M4" s="23"/>
      <c r="O4" s="27"/>
      <c r="P4" s="24"/>
    </row>
    <row r="5" ht="13.9" customHeight="1" spans="1:16">
      <c r="A5" s="10"/>
      <c r="B5" s="17"/>
      <c r="C5" s="10"/>
      <c r="D5" s="12"/>
      <c r="E5" s="16"/>
      <c r="F5" s="16"/>
      <c r="G5" s="16"/>
      <c r="H5" s="13"/>
      <c r="I5" s="25"/>
      <c r="J5" s="26"/>
      <c r="K5" s="26"/>
      <c r="L5" s="25"/>
      <c r="M5" s="23"/>
      <c r="O5" s="27"/>
      <c r="P5" s="24"/>
    </row>
    <row r="6" s="1" customFormat="1" ht="24.75" customHeight="1" spans="1:16">
      <c r="A6" s="18">
        <v>1</v>
      </c>
      <c r="B6" s="18" t="s">
        <v>19</v>
      </c>
      <c r="C6" s="19" t="s">
        <v>20</v>
      </c>
      <c r="D6" s="20">
        <v>4</v>
      </c>
      <c r="E6" s="20">
        <f t="shared" ref="E6:E71" si="0">F6+G6</f>
        <v>147</v>
      </c>
      <c r="F6" s="21"/>
      <c r="G6" s="20">
        <v>147</v>
      </c>
      <c r="H6" s="20">
        <v>13.48</v>
      </c>
      <c r="I6" s="18">
        <f t="shared" ref="I6:I69" si="1">ROUND(F6*21.84,2)</f>
        <v>0</v>
      </c>
      <c r="J6" s="18">
        <f t="shared" ref="J6:J69" si="2">ROUND(G6*2.59,2)</f>
        <v>380.73</v>
      </c>
      <c r="K6" s="28">
        <f t="shared" ref="K6:K23" si="3">D6*4500</f>
        <v>18000</v>
      </c>
      <c r="L6" s="18">
        <f t="shared" ref="L6:L69" si="4">I6+J6+K6</f>
        <v>18380.73</v>
      </c>
      <c r="M6" s="29"/>
      <c r="O6" s="27">
        <f t="shared" ref="O6:O69" si="5">D6*30000</f>
        <v>120000</v>
      </c>
      <c r="P6" s="30">
        <f t="shared" ref="P6:P69" si="6">O6-L6</f>
        <v>101619.27</v>
      </c>
    </row>
    <row r="7" s="1" customFormat="1" ht="24.75" customHeight="1" spans="1:16">
      <c r="A7" s="18">
        <v>2</v>
      </c>
      <c r="B7" s="18" t="s">
        <v>19</v>
      </c>
      <c r="C7" s="19" t="s">
        <v>21</v>
      </c>
      <c r="D7" s="20">
        <v>1</v>
      </c>
      <c r="E7" s="20">
        <f t="shared" si="0"/>
        <v>0</v>
      </c>
      <c r="F7" s="21"/>
      <c r="G7" s="20">
        <v>0</v>
      </c>
      <c r="H7" s="20">
        <v>1</v>
      </c>
      <c r="I7" s="18">
        <f t="shared" si="1"/>
        <v>0</v>
      </c>
      <c r="J7" s="18">
        <f t="shared" si="2"/>
        <v>0</v>
      </c>
      <c r="K7" s="28">
        <f t="shared" si="3"/>
        <v>4500</v>
      </c>
      <c r="L7" s="18">
        <f t="shared" si="4"/>
        <v>4500</v>
      </c>
      <c r="M7" s="19"/>
      <c r="O7" s="27">
        <f t="shared" si="5"/>
        <v>30000</v>
      </c>
      <c r="P7" s="30">
        <f t="shared" si="6"/>
        <v>25500</v>
      </c>
    </row>
    <row r="8" s="1" customFormat="1" ht="24.75" customHeight="1" spans="1:16">
      <c r="A8" s="18">
        <v>3</v>
      </c>
      <c r="B8" s="18" t="s">
        <v>19</v>
      </c>
      <c r="C8" s="19" t="s">
        <v>22</v>
      </c>
      <c r="D8" s="20">
        <v>4</v>
      </c>
      <c r="E8" s="20">
        <v>41</v>
      </c>
      <c r="F8" s="21"/>
      <c r="G8" s="20">
        <v>41</v>
      </c>
      <c r="H8" s="20">
        <v>9.60271317829457</v>
      </c>
      <c r="I8" s="18">
        <f t="shared" si="1"/>
        <v>0</v>
      </c>
      <c r="J8" s="18">
        <f t="shared" si="2"/>
        <v>106.19</v>
      </c>
      <c r="K8" s="28">
        <f t="shared" si="3"/>
        <v>18000</v>
      </c>
      <c r="L8" s="18">
        <f t="shared" si="4"/>
        <v>18106.19</v>
      </c>
      <c r="M8" s="31"/>
      <c r="O8" s="27">
        <f t="shared" si="5"/>
        <v>120000</v>
      </c>
      <c r="P8" s="30">
        <f t="shared" si="6"/>
        <v>101893.81</v>
      </c>
    </row>
    <row r="9" s="1" customFormat="1" ht="24.75" customHeight="1" spans="1:16">
      <c r="A9" s="18">
        <v>4</v>
      </c>
      <c r="B9" s="18" t="s">
        <v>19</v>
      </c>
      <c r="C9" s="19" t="s">
        <v>23</v>
      </c>
      <c r="D9" s="20">
        <v>4</v>
      </c>
      <c r="E9" s="20">
        <v>41</v>
      </c>
      <c r="F9" s="21"/>
      <c r="G9" s="20">
        <v>41</v>
      </c>
      <c r="H9" s="20"/>
      <c r="I9" s="18">
        <f t="shared" si="1"/>
        <v>0</v>
      </c>
      <c r="J9" s="18">
        <f t="shared" si="2"/>
        <v>106.19</v>
      </c>
      <c r="K9" s="28">
        <f t="shared" si="3"/>
        <v>18000</v>
      </c>
      <c r="L9" s="18">
        <f t="shared" si="4"/>
        <v>18106.19</v>
      </c>
      <c r="M9" s="31"/>
      <c r="O9" s="27">
        <f t="shared" si="5"/>
        <v>120000</v>
      </c>
      <c r="P9" s="30">
        <f t="shared" si="6"/>
        <v>101893.81</v>
      </c>
    </row>
    <row r="10" s="1" customFormat="1" ht="24.75" customHeight="1" spans="1:16">
      <c r="A10" s="18">
        <v>5</v>
      </c>
      <c r="B10" s="18" t="s">
        <v>19</v>
      </c>
      <c r="C10" s="19" t="s">
        <v>24</v>
      </c>
      <c r="D10" s="20">
        <v>5</v>
      </c>
      <c r="E10" s="20">
        <f t="shared" si="0"/>
        <v>82</v>
      </c>
      <c r="F10" s="21"/>
      <c r="G10" s="20">
        <v>82</v>
      </c>
      <c r="H10" s="20">
        <v>8.04263565891473</v>
      </c>
      <c r="I10" s="18">
        <f t="shared" si="1"/>
        <v>0</v>
      </c>
      <c r="J10" s="18">
        <f t="shared" si="2"/>
        <v>212.38</v>
      </c>
      <c r="K10" s="28">
        <f t="shared" si="3"/>
        <v>22500</v>
      </c>
      <c r="L10" s="18">
        <f t="shared" si="4"/>
        <v>22712.38</v>
      </c>
      <c r="M10" s="19"/>
      <c r="O10" s="27">
        <f t="shared" si="5"/>
        <v>150000</v>
      </c>
      <c r="P10" s="30">
        <f t="shared" si="6"/>
        <v>127287.62</v>
      </c>
    </row>
    <row r="11" s="1" customFormat="1" ht="24.75" customHeight="1" spans="1:16">
      <c r="A11" s="18">
        <v>6</v>
      </c>
      <c r="B11" s="18" t="s">
        <v>19</v>
      </c>
      <c r="C11" s="19" t="s">
        <v>25</v>
      </c>
      <c r="D11" s="20">
        <v>2</v>
      </c>
      <c r="E11" s="20">
        <f t="shared" si="0"/>
        <v>82</v>
      </c>
      <c r="F11" s="21"/>
      <c r="G11" s="20">
        <v>82</v>
      </c>
      <c r="H11" s="20">
        <v>8.04263565891473</v>
      </c>
      <c r="I11" s="18">
        <f t="shared" si="1"/>
        <v>0</v>
      </c>
      <c r="J11" s="18">
        <f t="shared" si="2"/>
        <v>212.38</v>
      </c>
      <c r="K11" s="28">
        <f t="shared" si="3"/>
        <v>9000</v>
      </c>
      <c r="L11" s="18">
        <f t="shared" si="4"/>
        <v>9212.38</v>
      </c>
      <c r="M11" s="29"/>
      <c r="O11" s="27">
        <f t="shared" si="5"/>
        <v>60000</v>
      </c>
      <c r="P11" s="30">
        <f t="shared" si="6"/>
        <v>50787.62</v>
      </c>
    </row>
    <row r="12" s="1" customFormat="1" ht="24.75" customHeight="1" spans="1:16">
      <c r="A12" s="18">
        <v>7</v>
      </c>
      <c r="B12" s="18" t="s">
        <v>19</v>
      </c>
      <c r="C12" s="19" t="s">
        <v>26</v>
      </c>
      <c r="D12" s="20">
        <v>3</v>
      </c>
      <c r="E12" s="20">
        <f t="shared" si="0"/>
        <v>131</v>
      </c>
      <c r="F12" s="21"/>
      <c r="G12" s="20">
        <v>131</v>
      </c>
      <c r="H12" s="20">
        <v>12.8682170542636</v>
      </c>
      <c r="I12" s="18">
        <f t="shared" si="1"/>
        <v>0</v>
      </c>
      <c r="J12" s="18">
        <f t="shared" si="2"/>
        <v>339.29</v>
      </c>
      <c r="K12" s="28">
        <f t="shared" si="3"/>
        <v>13500</v>
      </c>
      <c r="L12" s="18">
        <f t="shared" si="4"/>
        <v>13839.29</v>
      </c>
      <c r="M12" s="29"/>
      <c r="O12" s="27">
        <f t="shared" si="5"/>
        <v>90000</v>
      </c>
      <c r="P12" s="30">
        <f t="shared" si="6"/>
        <v>76160.71</v>
      </c>
    </row>
    <row r="13" s="1" customFormat="1" ht="24.75" customHeight="1" spans="1:16">
      <c r="A13" s="18">
        <v>8</v>
      </c>
      <c r="B13" s="18" t="s">
        <v>19</v>
      </c>
      <c r="C13" s="19" t="s">
        <v>27</v>
      </c>
      <c r="D13" s="20">
        <v>5</v>
      </c>
      <c r="E13" s="20">
        <f t="shared" si="0"/>
        <v>131</v>
      </c>
      <c r="F13" s="21"/>
      <c r="G13" s="20">
        <v>131</v>
      </c>
      <c r="H13" s="20">
        <v>12.85</v>
      </c>
      <c r="I13" s="18">
        <f t="shared" si="1"/>
        <v>0</v>
      </c>
      <c r="J13" s="18">
        <f t="shared" si="2"/>
        <v>339.29</v>
      </c>
      <c r="K13" s="28">
        <f t="shared" si="3"/>
        <v>22500</v>
      </c>
      <c r="L13" s="18">
        <f t="shared" si="4"/>
        <v>22839.29</v>
      </c>
      <c r="M13" s="19"/>
      <c r="O13" s="27">
        <f t="shared" si="5"/>
        <v>150000</v>
      </c>
      <c r="P13" s="30">
        <f t="shared" si="6"/>
        <v>127160.71</v>
      </c>
    </row>
    <row r="14" s="1" customFormat="1" ht="24.75" customHeight="1" spans="1:16">
      <c r="A14" s="18">
        <v>9</v>
      </c>
      <c r="B14" s="18" t="s">
        <v>19</v>
      </c>
      <c r="C14" s="19" t="s">
        <v>28</v>
      </c>
      <c r="D14" s="20">
        <v>5</v>
      </c>
      <c r="E14" s="20">
        <f t="shared" si="0"/>
        <v>65</v>
      </c>
      <c r="F14" s="21"/>
      <c r="G14" s="20">
        <v>65</v>
      </c>
      <c r="H14" s="20">
        <v>6.43</v>
      </c>
      <c r="I14" s="18">
        <f t="shared" si="1"/>
        <v>0</v>
      </c>
      <c r="J14" s="18">
        <f t="shared" si="2"/>
        <v>168.35</v>
      </c>
      <c r="K14" s="28">
        <f t="shared" si="3"/>
        <v>22500</v>
      </c>
      <c r="L14" s="18">
        <f t="shared" si="4"/>
        <v>22668.35</v>
      </c>
      <c r="M14" s="29"/>
      <c r="O14" s="27">
        <f t="shared" si="5"/>
        <v>150000</v>
      </c>
      <c r="P14" s="30">
        <f t="shared" si="6"/>
        <v>127331.65</v>
      </c>
    </row>
    <row r="15" s="1" customFormat="1" ht="24.75" customHeight="1" spans="1:16">
      <c r="A15" s="18">
        <v>10</v>
      </c>
      <c r="B15" s="18" t="s">
        <v>19</v>
      </c>
      <c r="C15" s="19" t="s">
        <v>29</v>
      </c>
      <c r="D15" s="20">
        <v>6</v>
      </c>
      <c r="E15" s="20">
        <f t="shared" si="0"/>
        <v>98</v>
      </c>
      <c r="F15" s="21"/>
      <c r="G15" s="20">
        <v>98</v>
      </c>
      <c r="H15" s="20">
        <v>9.65</v>
      </c>
      <c r="I15" s="18">
        <f t="shared" si="1"/>
        <v>0</v>
      </c>
      <c r="J15" s="18">
        <f t="shared" si="2"/>
        <v>253.82</v>
      </c>
      <c r="K15" s="28">
        <f t="shared" si="3"/>
        <v>27000</v>
      </c>
      <c r="L15" s="18">
        <f t="shared" si="4"/>
        <v>27253.82</v>
      </c>
      <c r="M15" s="19"/>
      <c r="O15" s="27">
        <f t="shared" si="5"/>
        <v>180000</v>
      </c>
      <c r="P15" s="30">
        <f t="shared" si="6"/>
        <v>152746.18</v>
      </c>
    </row>
    <row r="16" s="1" customFormat="1" ht="24.75" customHeight="1" spans="1:16">
      <c r="A16" s="18">
        <v>11</v>
      </c>
      <c r="B16" s="18" t="s">
        <v>19</v>
      </c>
      <c r="C16" s="19" t="s">
        <v>30</v>
      </c>
      <c r="D16" s="20">
        <v>4</v>
      </c>
      <c r="E16" s="20">
        <f t="shared" si="0"/>
        <v>65</v>
      </c>
      <c r="F16" s="21"/>
      <c r="G16" s="20">
        <v>65</v>
      </c>
      <c r="H16" s="20">
        <v>6.4</v>
      </c>
      <c r="I16" s="18">
        <f t="shared" si="1"/>
        <v>0</v>
      </c>
      <c r="J16" s="18">
        <f t="shared" si="2"/>
        <v>168.35</v>
      </c>
      <c r="K16" s="28">
        <f t="shared" si="3"/>
        <v>18000</v>
      </c>
      <c r="L16" s="18">
        <f t="shared" si="4"/>
        <v>18168.35</v>
      </c>
      <c r="M16" s="29"/>
      <c r="O16" s="27">
        <f t="shared" si="5"/>
        <v>120000</v>
      </c>
      <c r="P16" s="30">
        <f t="shared" si="6"/>
        <v>101831.65</v>
      </c>
    </row>
    <row r="17" s="1" customFormat="1" ht="24.75" customHeight="1" spans="1:16">
      <c r="A17" s="18">
        <v>12</v>
      </c>
      <c r="B17" s="18" t="s">
        <v>19</v>
      </c>
      <c r="C17" s="19" t="s">
        <v>31</v>
      </c>
      <c r="D17" s="20">
        <v>1</v>
      </c>
      <c r="E17" s="20">
        <f t="shared" si="0"/>
        <v>98</v>
      </c>
      <c r="F17" s="21"/>
      <c r="G17" s="20">
        <v>98</v>
      </c>
      <c r="H17" s="20">
        <v>7.48</v>
      </c>
      <c r="I17" s="18">
        <f t="shared" si="1"/>
        <v>0</v>
      </c>
      <c r="J17" s="18">
        <f t="shared" si="2"/>
        <v>253.82</v>
      </c>
      <c r="K17" s="28">
        <f t="shared" si="3"/>
        <v>4500</v>
      </c>
      <c r="L17" s="18">
        <f t="shared" si="4"/>
        <v>4753.82</v>
      </c>
      <c r="M17" s="29"/>
      <c r="O17" s="27">
        <f t="shared" si="5"/>
        <v>30000</v>
      </c>
      <c r="P17" s="30">
        <f t="shared" si="6"/>
        <v>25246.18</v>
      </c>
    </row>
    <row r="18" s="1" customFormat="1" ht="24.75" customHeight="1" spans="1:16">
      <c r="A18" s="18">
        <v>13</v>
      </c>
      <c r="B18" s="18" t="s">
        <v>19</v>
      </c>
      <c r="C18" s="19" t="s">
        <v>32</v>
      </c>
      <c r="D18" s="20">
        <v>2</v>
      </c>
      <c r="E18" s="20">
        <f t="shared" si="0"/>
        <v>65</v>
      </c>
      <c r="F18" s="21"/>
      <c r="G18" s="20">
        <v>65</v>
      </c>
      <c r="H18" s="20">
        <v>7.48</v>
      </c>
      <c r="I18" s="18">
        <f t="shared" si="1"/>
        <v>0</v>
      </c>
      <c r="J18" s="18">
        <f t="shared" si="2"/>
        <v>168.35</v>
      </c>
      <c r="K18" s="28">
        <f t="shared" si="3"/>
        <v>9000</v>
      </c>
      <c r="L18" s="18">
        <f t="shared" si="4"/>
        <v>9168.35</v>
      </c>
      <c r="M18" s="29"/>
      <c r="O18" s="27">
        <f t="shared" si="5"/>
        <v>60000</v>
      </c>
      <c r="P18" s="30">
        <f t="shared" si="6"/>
        <v>50831.65</v>
      </c>
    </row>
    <row r="19" s="1" customFormat="1" ht="24.75" customHeight="1" spans="1:16">
      <c r="A19" s="18">
        <v>14</v>
      </c>
      <c r="B19" s="18" t="s">
        <v>19</v>
      </c>
      <c r="C19" s="19" t="s">
        <v>33</v>
      </c>
      <c r="D19" s="20">
        <v>5</v>
      </c>
      <c r="E19" s="20">
        <f t="shared" si="0"/>
        <v>131</v>
      </c>
      <c r="F19" s="21"/>
      <c r="G19" s="20">
        <v>131</v>
      </c>
      <c r="H19" s="20">
        <v>13.89</v>
      </c>
      <c r="I19" s="18">
        <f t="shared" si="1"/>
        <v>0</v>
      </c>
      <c r="J19" s="18">
        <f t="shared" si="2"/>
        <v>339.29</v>
      </c>
      <c r="K19" s="28">
        <f t="shared" si="3"/>
        <v>22500</v>
      </c>
      <c r="L19" s="18">
        <f t="shared" si="4"/>
        <v>22839.29</v>
      </c>
      <c r="M19" s="19"/>
      <c r="O19" s="27">
        <f t="shared" si="5"/>
        <v>150000</v>
      </c>
      <c r="P19" s="30">
        <f t="shared" si="6"/>
        <v>127160.71</v>
      </c>
    </row>
    <row r="20" s="1" customFormat="1" ht="24.75" customHeight="1" spans="1:16">
      <c r="A20" s="18">
        <v>15</v>
      </c>
      <c r="B20" s="18" t="s">
        <v>19</v>
      </c>
      <c r="C20" s="19" t="s">
        <v>34</v>
      </c>
      <c r="D20" s="20">
        <v>4</v>
      </c>
      <c r="E20" s="20">
        <f t="shared" si="0"/>
        <v>65</v>
      </c>
      <c r="F20" s="21"/>
      <c r="G20" s="20">
        <v>65</v>
      </c>
      <c r="H20" s="20">
        <v>7.44</v>
      </c>
      <c r="I20" s="18">
        <f t="shared" si="1"/>
        <v>0</v>
      </c>
      <c r="J20" s="18">
        <f t="shared" si="2"/>
        <v>168.35</v>
      </c>
      <c r="K20" s="28">
        <f t="shared" si="3"/>
        <v>18000</v>
      </c>
      <c r="L20" s="18">
        <f t="shared" si="4"/>
        <v>18168.35</v>
      </c>
      <c r="M20" s="19"/>
      <c r="O20" s="27">
        <f t="shared" si="5"/>
        <v>120000</v>
      </c>
      <c r="P20" s="30">
        <f t="shared" si="6"/>
        <v>101831.65</v>
      </c>
    </row>
    <row r="21" s="1" customFormat="1" ht="24.75" customHeight="1" spans="1:16">
      <c r="A21" s="18">
        <v>16</v>
      </c>
      <c r="B21" s="18" t="s">
        <v>19</v>
      </c>
      <c r="C21" s="19" t="s">
        <v>35</v>
      </c>
      <c r="D21" s="20">
        <v>6</v>
      </c>
      <c r="E21" s="20">
        <f t="shared" si="0"/>
        <v>98</v>
      </c>
      <c r="F21" s="21"/>
      <c r="G21" s="20">
        <v>98</v>
      </c>
      <c r="H21" s="20">
        <v>10.74</v>
      </c>
      <c r="I21" s="18">
        <f t="shared" si="1"/>
        <v>0</v>
      </c>
      <c r="J21" s="18">
        <f t="shared" si="2"/>
        <v>253.82</v>
      </c>
      <c r="K21" s="28">
        <f t="shared" si="3"/>
        <v>27000</v>
      </c>
      <c r="L21" s="18">
        <f t="shared" si="4"/>
        <v>27253.82</v>
      </c>
      <c r="M21" s="19"/>
      <c r="O21" s="27">
        <f t="shared" si="5"/>
        <v>180000</v>
      </c>
      <c r="P21" s="30">
        <f t="shared" si="6"/>
        <v>152746.18</v>
      </c>
    </row>
    <row r="22" s="1" customFormat="1" ht="24.75" customHeight="1" spans="1:16">
      <c r="A22" s="18">
        <v>17</v>
      </c>
      <c r="B22" s="18" t="s">
        <v>19</v>
      </c>
      <c r="C22" s="19" t="s">
        <v>36</v>
      </c>
      <c r="D22" s="20">
        <v>1</v>
      </c>
      <c r="E22" s="20">
        <f t="shared" si="0"/>
        <v>98</v>
      </c>
      <c r="F22" s="21"/>
      <c r="G22" s="20">
        <v>98</v>
      </c>
      <c r="H22" s="20">
        <v>7.48</v>
      </c>
      <c r="I22" s="18">
        <f t="shared" si="1"/>
        <v>0</v>
      </c>
      <c r="J22" s="18">
        <f t="shared" si="2"/>
        <v>253.82</v>
      </c>
      <c r="K22" s="28">
        <f t="shared" si="3"/>
        <v>4500</v>
      </c>
      <c r="L22" s="18">
        <f t="shared" si="4"/>
        <v>4753.82</v>
      </c>
      <c r="M22" s="19"/>
      <c r="O22" s="27">
        <f t="shared" si="5"/>
        <v>30000</v>
      </c>
      <c r="P22" s="30">
        <f t="shared" si="6"/>
        <v>25246.18</v>
      </c>
    </row>
    <row r="23" s="1" customFormat="1" ht="24.75" customHeight="1" spans="1:16">
      <c r="A23" s="18">
        <v>18</v>
      </c>
      <c r="B23" s="18" t="s">
        <v>19</v>
      </c>
      <c r="C23" s="19" t="s">
        <v>37</v>
      </c>
      <c r="D23" s="20">
        <v>4</v>
      </c>
      <c r="E23" s="20">
        <f t="shared" si="0"/>
        <v>98</v>
      </c>
      <c r="F23" s="21"/>
      <c r="G23" s="20">
        <v>98</v>
      </c>
      <c r="H23" s="20">
        <v>9.67054263565892</v>
      </c>
      <c r="I23" s="18">
        <f t="shared" si="1"/>
        <v>0</v>
      </c>
      <c r="J23" s="18">
        <f t="shared" si="2"/>
        <v>253.82</v>
      </c>
      <c r="K23" s="28">
        <f t="shared" si="3"/>
        <v>18000</v>
      </c>
      <c r="L23" s="18">
        <f t="shared" si="4"/>
        <v>18253.82</v>
      </c>
      <c r="M23" s="19"/>
      <c r="O23" s="27">
        <f t="shared" si="5"/>
        <v>120000</v>
      </c>
      <c r="P23" s="30">
        <f t="shared" si="6"/>
        <v>101746.18</v>
      </c>
    </row>
    <row r="24" s="1" customFormat="1" ht="24.75" customHeight="1" spans="1:16">
      <c r="A24" s="18">
        <v>19</v>
      </c>
      <c r="B24" s="18" t="s">
        <v>19</v>
      </c>
      <c r="C24" s="19" t="s">
        <v>38</v>
      </c>
      <c r="D24" s="20">
        <v>3</v>
      </c>
      <c r="E24" s="20">
        <f t="shared" si="0"/>
        <v>196</v>
      </c>
      <c r="F24" s="22"/>
      <c r="G24" s="20">
        <v>196</v>
      </c>
      <c r="H24" s="20">
        <v>19.2732558139535</v>
      </c>
      <c r="I24" s="18">
        <f t="shared" si="1"/>
        <v>0</v>
      </c>
      <c r="J24" s="18">
        <f t="shared" si="2"/>
        <v>507.64</v>
      </c>
      <c r="K24" s="28">
        <f>D24*4500-375</f>
        <v>13125</v>
      </c>
      <c r="L24" s="18">
        <f t="shared" si="4"/>
        <v>13632.64</v>
      </c>
      <c r="M24" s="32" t="s">
        <v>39</v>
      </c>
      <c r="O24" s="27">
        <f t="shared" si="5"/>
        <v>90000</v>
      </c>
      <c r="P24" s="30">
        <f t="shared" si="6"/>
        <v>76367.36</v>
      </c>
    </row>
    <row r="25" s="1" customFormat="1" ht="24.75" customHeight="1" spans="1:16">
      <c r="A25" s="18">
        <v>20</v>
      </c>
      <c r="B25" s="18" t="s">
        <v>19</v>
      </c>
      <c r="C25" s="19" t="s">
        <v>40</v>
      </c>
      <c r="D25" s="20">
        <v>3</v>
      </c>
      <c r="E25" s="20">
        <f t="shared" si="0"/>
        <v>196</v>
      </c>
      <c r="F25" s="21"/>
      <c r="G25" s="20">
        <v>196</v>
      </c>
      <c r="H25" s="20">
        <v>19.2732558139535</v>
      </c>
      <c r="I25" s="18">
        <f t="shared" si="1"/>
        <v>0</v>
      </c>
      <c r="J25" s="18">
        <f t="shared" si="2"/>
        <v>507.64</v>
      </c>
      <c r="K25" s="28">
        <f>D25*4500-1500</f>
        <v>12000</v>
      </c>
      <c r="L25" s="18">
        <f t="shared" si="4"/>
        <v>12507.64</v>
      </c>
      <c r="M25" s="32" t="s">
        <v>41</v>
      </c>
      <c r="O25" s="27">
        <f t="shared" si="5"/>
        <v>90000</v>
      </c>
      <c r="P25" s="30">
        <f t="shared" si="6"/>
        <v>77492.36</v>
      </c>
    </row>
    <row r="26" s="1" customFormat="1" ht="24.75" customHeight="1" spans="1:16">
      <c r="A26" s="18">
        <v>21</v>
      </c>
      <c r="B26" s="18" t="s">
        <v>19</v>
      </c>
      <c r="C26" s="19" t="s">
        <v>42</v>
      </c>
      <c r="D26" s="20">
        <v>7</v>
      </c>
      <c r="E26" s="20">
        <f t="shared" si="0"/>
        <v>65</v>
      </c>
      <c r="F26" s="21"/>
      <c r="G26" s="20">
        <v>65</v>
      </c>
      <c r="H26" s="20">
        <v>6.42441860465116</v>
      </c>
      <c r="I26" s="18">
        <f t="shared" si="1"/>
        <v>0</v>
      </c>
      <c r="J26" s="18">
        <f t="shared" si="2"/>
        <v>168.35</v>
      </c>
      <c r="K26" s="28">
        <f t="shared" ref="K26:K77" si="7">D26*4500</f>
        <v>31500</v>
      </c>
      <c r="L26" s="18">
        <f t="shared" si="4"/>
        <v>31668.35</v>
      </c>
      <c r="M26" s="19"/>
      <c r="O26" s="27">
        <f t="shared" si="5"/>
        <v>210000</v>
      </c>
      <c r="P26" s="30">
        <f t="shared" si="6"/>
        <v>178331.65</v>
      </c>
    </row>
    <row r="27" s="1" customFormat="1" ht="24.75" customHeight="1" spans="1:16">
      <c r="A27" s="18">
        <v>22</v>
      </c>
      <c r="B27" s="18" t="s">
        <v>19</v>
      </c>
      <c r="C27" s="19" t="s">
        <v>43</v>
      </c>
      <c r="D27" s="20">
        <v>3</v>
      </c>
      <c r="E27" s="20">
        <f t="shared" si="0"/>
        <v>98</v>
      </c>
      <c r="F27" s="21"/>
      <c r="G27" s="20">
        <v>98</v>
      </c>
      <c r="H27" s="20">
        <v>9.67054263565892</v>
      </c>
      <c r="I27" s="18">
        <f t="shared" si="1"/>
        <v>0</v>
      </c>
      <c r="J27" s="18">
        <f t="shared" si="2"/>
        <v>253.82</v>
      </c>
      <c r="K27" s="28">
        <f t="shared" si="7"/>
        <v>13500</v>
      </c>
      <c r="L27" s="18">
        <f t="shared" si="4"/>
        <v>13753.82</v>
      </c>
      <c r="M27" s="19"/>
      <c r="O27" s="27">
        <f t="shared" si="5"/>
        <v>90000</v>
      </c>
      <c r="P27" s="30">
        <f t="shared" si="6"/>
        <v>76246.18</v>
      </c>
    </row>
    <row r="28" s="1" customFormat="1" ht="24.75" customHeight="1" spans="1:16">
      <c r="A28" s="18">
        <v>23</v>
      </c>
      <c r="B28" s="18" t="s">
        <v>19</v>
      </c>
      <c r="C28" s="19" t="s">
        <v>44</v>
      </c>
      <c r="D28" s="20">
        <v>5</v>
      </c>
      <c r="E28" s="20">
        <f t="shared" si="0"/>
        <v>98</v>
      </c>
      <c r="F28" s="21"/>
      <c r="G28" s="20">
        <v>98</v>
      </c>
      <c r="H28" s="20">
        <v>9.67054263565892</v>
      </c>
      <c r="I28" s="18">
        <f t="shared" si="1"/>
        <v>0</v>
      </c>
      <c r="J28" s="18">
        <f t="shared" si="2"/>
        <v>253.82</v>
      </c>
      <c r="K28" s="28">
        <f t="shared" si="7"/>
        <v>22500</v>
      </c>
      <c r="L28" s="18">
        <f t="shared" si="4"/>
        <v>22753.82</v>
      </c>
      <c r="M28" s="19"/>
      <c r="O28" s="27">
        <f t="shared" si="5"/>
        <v>150000</v>
      </c>
      <c r="P28" s="30">
        <f t="shared" si="6"/>
        <v>127246.18</v>
      </c>
    </row>
    <row r="29" s="1" customFormat="1" ht="24.75" customHeight="1" spans="1:16">
      <c r="A29" s="18">
        <v>24</v>
      </c>
      <c r="B29" s="18" t="s">
        <v>19</v>
      </c>
      <c r="C29" s="19" t="s">
        <v>45</v>
      </c>
      <c r="D29" s="20">
        <v>4</v>
      </c>
      <c r="E29" s="20">
        <f t="shared" si="0"/>
        <v>164</v>
      </c>
      <c r="F29" s="21"/>
      <c r="G29" s="20">
        <v>164</v>
      </c>
      <c r="H29" s="20">
        <v>16.13</v>
      </c>
      <c r="I29" s="18">
        <f t="shared" si="1"/>
        <v>0</v>
      </c>
      <c r="J29" s="18">
        <f t="shared" si="2"/>
        <v>424.76</v>
      </c>
      <c r="K29" s="28">
        <f t="shared" si="7"/>
        <v>18000</v>
      </c>
      <c r="L29" s="18">
        <f t="shared" si="4"/>
        <v>18424.76</v>
      </c>
      <c r="M29" s="19"/>
      <c r="O29" s="27">
        <f t="shared" si="5"/>
        <v>120000</v>
      </c>
      <c r="P29" s="30">
        <f t="shared" si="6"/>
        <v>101575.24</v>
      </c>
    </row>
    <row r="30" s="1" customFormat="1" ht="24.75" customHeight="1" spans="1:16">
      <c r="A30" s="18">
        <v>25</v>
      </c>
      <c r="B30" s="18" t="s">
        <v>19</v>
      </c>
      <c r="C30" s="19" t="s">
        <v>46</v>
      </c>
      <c r="D30" s="20">
        <v>1</v>
      </c>
      <c r="E30" s="20">
        <f t="shared" si="0"/>
        <v>98</v>
      </c>
      <c r="F30" s="21"/>
      <c r="G30" s="20">
        <v>98</v>
      </c>
      <c r="H30" s="20">
        <v>9.62209302325581</v>
      </c>
      <c r="I30" s="18">
        <f t="shared" si="1"/>
        <v>0</v>
      </c>
      <c r="J30" s="18">
        <f t="shared" si="2"/>
        <v>253.82</v>
      </c>
      <c r="K30" s="28">
        <f t="shared" si="7"/>
        <v>4500</v>
      </c>
      <c r="L30" s="18">
        <f t="shared" si="4"/>
        <v>4753.82</v>
      </c>
      <c r="M30" s="19"/>
      <c r="O30" s="27">
        <f t="shared" si="5"/>
        <v>30000</v>
      </c>
      <c r="P30" s="30">
        <f t="shared" si="6"/>
        <v>25246.18</v>
      </c>
    </row>
    <row r="31" s="1" customFormat="1" ht="24.75" customHeight="1" spans="1:16">
      <c r="A31" s="18">
        <v>26</v>
      </c>
      <c r="B31" s="18" t="s">
        <v>19</v>
      </c>
      <c r="C31" s="19" t="s">
        <v>47</v>
      </c>
      <c r="D31" s="20">
        <v>6</v>
      </c>
      <c r="E31" s="20">
        <f t="shared" si="0"/>
        <v>65</v>
      </c>
      <c r="F31" s="21"/>
      <c r="G31" s="20">
        <v>65</v>
      </c>
      <c r="H31" s="20">
        <v>6.41472868217054</v>
      </c>
      <c r="I31" s="18">
        <f t="shared" si="1"/>
        <v>0</v>
      </c>
      <c r="J31" s="18">
        <f t="shared" si="2"/>
        <v>168.35</v>
      </c>
      <c r="K31" s="28">
        <f t="shared" si="7"/>
        <v>27000</v>
      </c>
      <c r="L31" s="18">
        <f t="shared" si="4"/>
        <v>27168.35</v>
      </c>
      <c r="M31" s="19"/>
      <c r="O31" s="27">
        <f t="shared" si="5"/>
        <v>180000</v>
      </c>
      <c r="P31" s="30">
        <f t="shared" si="6"/>
        <v>152831.65</v>
      </c>
    </row>
    <row r="32" s="1" customFormat="1" ht="24.75" customHeight="1" spans="1:16">
      <c r="A32" s="18">
        <v>27</v>
      </c>
      <c r="B32" s="18" t="s">
        <v>19</v>
      </c>
      <c r="C32" s="19" t="s">
        <v>48</v>
      </c>
      <c r="D32" s="20">
        <v>3</v>
      </c>
      <c r="E32" s="20">
        <f t="shared" si="0"/>
        <v>65</v>
      </c>
      <c r="F32" s="21"/>
      <c r="G32" s="20">
        <v>65</v>
      </c>
      <c r="H32" s="20">
        <v>6.41472868217054</v>
      </c>
      <c r="I32" s="18">
        <f t="shared" si="1"/>
        <v>0</v>
      </c>
      <c r="J32" s="18">
        <f t="shared" si="2"/>
        <v>168.35</v>
      </c>
      <c r="K32" s="28">
        <f t="shared" si="7"/>
        <v>13500</v>
      </c>
      <c r="L32" s="18">
        <f t="shared" si="4"/>
        <v>13668.35</v>
      </c>
      <c r="M32" s="29"/>
      <c r="O32" s="27">
        <f t="shared" si="5"/>
        <v>90000</v>
      </c>
      <c r="P32" s="30">
        <f t="shared" si="6"/>
        <v>76331.65</v>
      </c>
    </row>
    <row r="33" s="1" customFormat="1" ht="24.75" customHeight="1" spans="1:16">
      <c r="A33" s="18">
        <v>28</v>
      </c>
      <c r="B33" s="18" t="s">
        <v>19</v>
      </c>
      <c r="C33" s="19" t="s">
        <v>49</v>
      </c>
      <c r="D33" s="20">
        <v>4</v>
      </c>
      <c r="E33" s="20">
        <f t="shared" si="0"/>
        <v>196</v>
      </c>
      <c r="F33" s="21"/>
      <c r="G33" s="20">
        <v>196</v>
      </c>
      <c r="H33" s="20">
        <v>19.59</v>
      </c>
      <c r="I33" s="18">
        <f t="shared" si="1"/>
        <v>0</v>
      </c>
      <c r="J33" s="18">
        <f t="shared" si="2"/>
        <v>507.64</v>
      </c>
      <c r="K33" s="28">
        <f t="shared" si="7"/>
        <v>18000</v>
      </c>
      <c r="L33" s="18">
        <f t="shared" si="4"/>
        <v>18507.64</v>
      </c>
      <c r="M33" s="19"/>
      <c r="O33" s="27">
        <f t="shared" si="5"/>
        <v>120000</v>
      </c>
      <c r="P33" s="30">
        <f t="shared" si="6"/>
        <v>101492.36</v>
      </c>
    </row>
    <row r="34" s="1" customFormat="1" ht="24.75" customHeight="1" spans="1:16">
      <c r="A34" s="18">
        <v>29</v>
      </c>
      <c r="B34" s="18" t="s">
        <v>19</v>
      </c>
      <c r="C34" s="19" t="s">
        <v>50</v>
      </c>
      <c r="D34" s="20">
        <v>4</v>
      </c>
      <c r="E34" s="20">
        <f t="shared" si="0"/>
        <v>164</v>
      </c>
      <c r="F34" s="21"/>
      <c r="G34" s="20">
        <v>164</v>
      </c>
      <c r="H34" s="20">
        <v>16.1240310077519</v>
      </c>
      <c r="I34" s="18">
        <f t="shared" si="1"/>
        <v>0</v>
      </c>
      <c r="J34" s="18">
        <f t="shared" si="2"/>
        <v>424.76</v>
      </c>
      <c r="K34" s="28">
        <f t="shared" si="7"/>
        <v>18000</v>
      </c>
      <c r="L34" s="18">
        <f t="shared" si="4"/>
        <v>18424.76</v>
      </c>
      <c r="M34" s="19"/>
      <c r="O34" s="27">
        <f t="shared" si="5"/>
        <v>120000</v>
      </c>
      <c r="P34" s="30">
        <f t="shared" si="6"/>
        <v>101575.24</v>
      </c>
    </row>
    <row r="35" s="1" customFormat="1" ht="24.75" customHeight="1" spans="1:16">
      <c r="A35" s="18">
        <v>30</v>
      </c>
      <c r="B35" s="18" t="s">
        <v>19</v>
      </c>
      <c r="C35" s="19" t="s">
        <v>51</v>
      </c>
      <c r="D35" s="20">
        <v>2</v>
      </c>
      <c r="E35" s="20">
        <f t="shared" si="0"/>
        <v>66</v>
      </c>
      <c r="F35" s="21"/>
      <c r="G35" s="20">
        <v>66</v>
      </c>
      <c r="H35" s="20">
        <v>6.52131782945736</v>
      </c>
      <c r="I35" s="18">
        <f t="shared" si="1"/>
        <v>0</v>
      </c>
      <c r="J35" s="18">
        <f t="shared" si="2"/>
        <v>170.94</v>
      </c>
      <c r="K35" s="28">
        <f t="shared" si="7"/>
        <v>9000</v>
      </c>
      <c r="L35" s="18">
        <f t="shared" si="4"/>
        <v>9170.94</v>
      </c>
      <c r="M35" s="29"/>
      <c r="O35" s="27">
        <f t="shared" si="5"/>
        <v>60000</v>
      </c>
      <c r="P35" s="30">
        <f t="shared" si="6"/>
        <v>50829.06</v>
      </c>
    </row>
    <row r="36" s="1" customFormat="1" ht="24.75" customHeight="1" spans="1:16">
      <c r="A36" s="18">
        <v>31</v>
      </c>
      <c r="B36" s="18" t="s">
        <v>19</v>
      </c>
      <c r="C36" s="19" t="s">
        <v>52</v>
      </c>
      <c r="D36" s="20">
        <v>4</v>
      </c>
      <c r="E36" s="20">
        <f t="shared" si="0"/>
        <v>98</v>
      </c>
      <c r="F36" s="21"/>
      <c r="G36" s="20">
        <v>98</v>
      </c>
      <c r="H36" s="20">
        <v>9.63178294573643</v>
      </c>
      <c r="I36" s="18">
        <f t="shared" si="1"/>
        <v>0</v>
      </c>
      <c r="J36" s="18">
        <f t="shared" si="2"/>
        <v>253.82</v>
      </c>
      <c r="K36" s="28">
        <f t="shared" si="7"/>
        <v>18000</v>
      </c>
      <c r="L36" s="18">
        <f t="shared" si="4"/>
        <v>18253.82</v>
      </c>
      <c r="M36" s="29"/>
      <c r="O36" s="27">
        <f t="shared" si="5"/>
        <v>120000</v>
      </c>
      <c r="P36" s="30">
        <f t="shared" si="6"/>
        <v>101746.18</v>
      </c>
    </row>
    <row r="37" s="1" customFormat="1" ht="24.75" customHeight="1" spans="1:16">
      <c r="A37" s="18">
        <v>32</v>
      </c>
      <c r="B37" s="18" t="s">
        <v>19</v>
      </c>
      <c r="C37" s="19" t="s">
        <v>53</v>
      </c>
      <c r="D37" s="20">
        <v>2</v>
      </c>
      <c r="E37" s="20">
        <f t="shared" si="0"/>
        <v>66</v>
      </c>
      <c r="F37" s="21"/>
      <c r="G37" s="20">
        <v>66</v>
      </c>
      <c r="H37" s="20">
        <v>6.41472868217054</v>
      </c>
      <c r="I37" s="18">
        <f t="shared" si="1"/>
        <v>0</v>
      </c>
      <c r="J37" s="18">
        <f t="shared" si="2"/>
        <v>170.94</v>
      </c>
      <c r="K37" s="28">
        <f t="shared" si="7"/>
        <v>9000</v>
      </c>
      <c r="L37" s="18">
        <f t="shared" si="4"/>
        <v>9170.94</v>
      </c>
      <c r="M37" s="19"/>
      <c r="O37" s="27">
        <f t="shared" si="5"/>
        <v>60000</v>
      </c>
      <c r="P37" s="30">
        <f t="shared" si="6"/>
        <v>50829.06</v>
      </c>
    </row>
    <row r="38" s="1" customFormat="1" ht="24.75" customHeight="1" spans="1:16">
      <c r="A38" s="18">
        <v>33</v>
      </c>
      <c r="B38" s="18" t="s">
        <v>19</v>
      </c>
      <c r="C38" s="19" t="s">
        <v>54</v>
      </c>
      <c r="D38" s="20">
        <v>4</v>
      </c>
      <c r="E38" s="20">
        <f t="shared" si="0"/>
        <v>66</v>
      </c>
      <c r="F38" s="21"/>
      <c r="G38" s="20">
        <v>66</v>
      </c>
      <c r="H38" s="20">
        <v>6.41472868217054</v>
      </c>
      <c r="I38" s="18">
        <f t="shared" si="1"/>
        <v>0</v>
      </c>
      <c r="J38" s="18">
        <f t="shared" si="2"/>
        <v>170.94</v>
      </c>
      <c r="K38" s="28">
        <f t="shared" si="7"/>
        <v>18000</v>
      </c>
      <c r="L38" s="18">
        <f t="shared" si="4"/>
        <v>18170.94</v>
      </c>
      <c r="M38" s="19"/>
      <c r="O38" s="27">
        <f t="shared" si="5"/>
        <v>120000</v>
      </c>
      <c r="P38" s="30">
        <f t="shared" si="6"/>
        <v>101829.06</v>
      </c>
    </row>
    <row r="39" s="1" customFormat="1" ht="24.75" customHeight="1" spans="1:16">
      <c r="A39" s="18">
        <v>34</v>
      </c>
      <c r="B39" s="18" t="s">
        <v>19</v>
      </c>
      <c r="C39" s="19" t="s">
        <v>55</v>
      </c>
      <c r="D39" s="20">
        <v>10</v>
      </c>
      <c r="E39" s="20">
        <f t="shared" si="0"/>
        <v>59</v>
      </c>
      <c r="F39" s="21"/>
      <c r="G39" s="20">
        <v>59</v>
      </c>
      <c r="H39" s="20">
        <v>5.80426356589147</v>
      </c>
      <c r="I39" s="18">
        <f t="shared" si="1"/>
        <v>0</v>
      </c>
      <c r="J39" s="18">
        <f t="shared" si="2"/>
        <v>152.81</v>
      </c>
      <c r="K39" s="28">
        <f t="shared" si="7"/>
        <v>45000</v>
      </c>
      <c r="L39" s="18">
        <f t="shared" si="4"/>
        <v>45152.81</v>
      </c>
      <c r="M39" s="19"/>
      <c r="O39" s="27">
        <f t="shared" si="5"/>
        <v>300000</v>
      </c>
      <c r="P39" s="30">
        <f t="shared" si="6"/>
        <v>254847.19</v>
      </c>
    </row>
    <row r="40" s="1" customFormat="1" ht="24.75" customHeight="1" spans="1:16">
      <c r="A40" s="18">
        <v>35</v>
      </c>
      <c r="B40" s="18" t="s">
        <v>19</v>
      </c>
      <c r="C40" s="19" t="s">
        <v>56</v>
      </c>
      <c r="D40" s="20">
        <v>2</v>
      </c>
      <c r="E40" s="20">
        <f t="shared" si="0"/>
        <v>33</v>
      </c>
      <c r="F40" s="21"/>
      <c r="G40" s="20">
        <v>33</v>
      </c>
      <c r="H40" s="20">
        <v>3.21</v>
      </c>
      <c r="I40" s="18">
        <f t="shared" si="1"/>
        <v>0</v>
      </c>
      <c r="J40" s="18">
        <f t="shared" si="2"/>
        <v>85.47</v>
      </c>
      <c r="K40" s="28">
        <f t="shared" si="7"/>
        <v>9000</v>
      </c>
      <c r="L40" s="18">
        <f t="shared" si="4"/>
        <v>9085.47</v>
      </c>
      <c r="M40" s="29"/>
      <c r="O40" s="27">
        <f t="shared" si="5"/>
        <v>60000</v>
      </c>
      <c r="P40" s="30">
        <f t="shared" si="6"/>
        <v>50914.53</v>
      </c>
    </row>
    <row r="41" s="1" customFormat="1" ht="24.75" customHeight="1" spans="1:16">
      <c r="A41" s="18">
        <v>36</v>
      </c>
      <c r="B41" s="18" t="s">
        <v>19</v>
      </c>
      <c r="C41" s="19" t="s">
        <v>57</v>
      </c>
      <c r="D41" s="20">
        <v>3</v>
      </c>
      <c r="E41" s="20">
        <f t="shared" si="0"/>
        <v>82</v>
      </c>
      <c r="F41" s="21"/>
      <c r="G41" s="20">
        <v>82</v>
      </c>
      <c r="H41" s="20">
        <v>8.02325581395349</v>
      </c>
      <c r="I41" s="18">
        <f t="shared" si="1"/>
        <v>0</v>
      </c>
      <c r="J41" s="18">
        <f t="shared" si="2"/>
        <v>212.38</v>
      </c>
      <c r="K41" s="28">
        <f t="shared" si="7"/>
        <v>13500</v>
      </c>
      <c r="L41" s="18">
        <f t="shared" si="4"/>
        <v>13712.38</v>
      </c>
      <c r="M41" s="33"/>
      <c r="O41" s="27">
        <f t="shared" si="5"/>
        <v>90000</v>
      </c>
      <c r="P41" s="30">
        <f t="shared" si="6"/>
        <v>76287.62</v>
      </c>
    </row>
    <row r="42" s="1" customFormat="1" ht="24.75" customHeight="1" spans="1:16">
      <c r="A42" s="18">
        <v>37</v>
      </c>
      <c r="B42" s="18" t="s">
        <v>19</v>
      </c>
      <c r="C42" s="19" t="s">
        <v>58</v>
      </c>
      <c r="D42" s="20">
        <v>4</v>
      </c>
      <c r="E42" s="20">
        <f t="shared" si="0"/>
        <v>49</v>
      </c>
      <c r="F42" s="21"/>
      <c r="G42" s="20">
        <v>49</v>
      </c>
      <c r="H42" s="20">
        <v>4.81</v>
      </c>
      <c r="I42" s="18">
        <f t="shared" si="1"/>
        <v>0</v>
      </c>
      <c r="J42" s="18">
        <f t="shared" si="2"/>
        <v>126.91</v>
      </c>
      <c r="K42" s="28">
        <f t="shared" si="7"/>
        <v>18000</v>
      </c>
      <c r="L42" s="18">
        <f t="shared" si="4"/>
        <v>18126.91</v>
      </c>
      <c r="M42" s="29"/>
      <c r="O42" s="27">
        <f t="shared" si="5"/>
        <v>120000</v>
      </c>
      <c r="P42" s="30">
        <f t="shared" si="6"/>
        <v>101873.09</v>
      </c>
    </row>
    <row r="43" s="1" customFormat="1" ht="24.75" customHeight="1" spans="1:16">
      <c r="A43" s="18">
        <v>38</v>
      </c>
      <c r="B43" s="18" t="s">
        <v>19</v>
      </c>
      <c r="C43" s="19" t="s">
        <v>59</v>
      </c>
      <c r="D43" s="20">
        <v>1</v>
      </c>
      <c r="E43" s="20">
        <f t="shared" si="0"/>
        <v>0</v>
      </c>
      <c r="F43" s="21"/>
      <c r="G43" s="20">
        <v>0</v>
      </c>
      <c r="H43" s="20">
        <v>3</v>
      </c>
      <c r="I43" s="18">
        <f t="shared" si="1"/>
        <v>0</v>
      </c>
      <c r="J43" s="18">
        <f t="shared" si="2"/>
        <v>0</v>
      </c>
      <c r="K43" s="28">
        <f t="shared" si="7"/>
        <v>4500</v>
      </c>
      <c r="L43" s="18">
        <f t="shared" si="4"/>
        <v>4500</v>
      </c>
      <c r="M43" s="29"/>
      <c r="O43" s="27">
        <f t="shared" si="5"/>
        <v>30000</v>
      </c>
      <c r="P43" s="30">
        <f t="shared" si="6"/>
        <v>25500</v>
      </c>
    </row>
    <row r="44" s="1" customFormat="1" ht="24.75" customHeight="1" spans="1:16">
      <c r="A44" s="18">
        <v>39</v>
      </c>
      <c r="B44" s="18" t="s">
        <v>19</v>
      </c>
      <c r="C44" s="19" t="s">
        <v>60</v>
      </c>
      <c r="D44" s="20">
        <v>3</v>
      </c>
      <c r="E44" s="20">
        <f t="shared" si="0"/>
        <v>82</v>
      </c>
      <c r="F44" s="21"/>
      <c r="G44" s="20">
        <v>82</v>
      </c>
      <c r="H44" s="20">
        <v>6.41472868217054</v>
      </c>
      <c r="I44" s="18">
        <f t="shared" si="1"/>
        <v>0</v>
      </c>
      <c r="J44" s="18">
        <f t="shared" si="2"/>
        <v>212.38</v>
      </c>
      <c r="K44" s="28">
        <f t="shared" si="7"/>
        <v>13500</v>
      </c>
      <c r="L44" s="18">
        <f t="shared" si="4"/>
        <v>13712.38</v>
      </c>
      <c r="M44" s="29"/>
      <c r="O44" s="27">
        <f t="shared" si="5"/>
        <v>90000</v>
      </c>
      <c r="P44" s="30">
        <f t="shared" si="6"/>
        <v>76287.62</v>
      </c>
    </row>
    <row r="45" s="1" customFormat="1" ht="24.75" customHeight="1" spans="1:16">
      <c r="A45" s="18">
        <v>40</v>
      </c>
      <c r="B45" s="18" t="s">
        <v>19</v>
      </c>
      <c r="C45" s="19" t="s">
        <v>61</v>
      </c>
      <c r="D45" s="20">
        <v>3</v>
      </c>
      <c r="E45" s="20">
        <f t="shared" si="0"/>
        <v>82</v>
      </c>
      <c r="F45" s="21"/>
      <c r="G45" s="20">
        <v>82</v>
      </c>
      <c r="H45" s="20">
        <v>6.41472868217054</v>
      </c>
      <c r="I45" s="18">
        <f t="shared" si="1"/>
        <v>0</v>
      </c>
      <c r="J45" s="18">
        <f t="shared" si="2"/>
        <v>212.38</v>
      </c>
      <c r="K45" s="28">
        <f t="shared" si="7"/>
        <v>13500</v>
      </c>
      <c r="L45" s="18">
        <f t="shared" si="4"/>
        <v>13712.38</v>
      </c>
      <c r="M45" s="29"/>
      <c r="O45" s="27">
        <f t="shared" si="5"/>
        <v>90000</v>
      </c>
      <c r="P45" s="30">
        <f t="shared" si="6"/>
        <v>76287.62</v>
      </c>
    </row>
    <row r="46" s="1" customFormat="1" ht="24.75" customHeight="1" spans="1:16">
      <c r="A46" s="18">
        <v>41</v>
      </c>
      <c r="B46" s="18" t="s">
        <v>19</v>
      </c>
      <c r="C46" s="19" t="s">
        <v>62</v>
      </c>
      <c r="D46" s="20">
        <v>5</v>
      </c>
      <c r="E46" s="20">
        <f t="shared" si="0"/>
        <v>65</v>
      </c>
      <c r="F46" s="21"/>
      <c r="G46" s="20">
        <v>65</v>
      </c>
      <c r="H46" s="20">
        <v>6.37596899224806</v>
      </c>
      <c r="I46" s="18">
        <f t="shared" si="1"/>
        <v>0</v>
      </c>
      <c r="J46" s="18">
        <f t="shared" si="2"/>
        <v>168.35</v>
      </c>
      <c r="K46" s="28">
        <f t="shared" si="7"/>
        <v>22500</v>
      </c>
      <c r="L46" s="18">
        <f t="shared" si="4"/>
        <v>22668.35</v>
      </c>
      <c r="M46" s="19"/>
      <c r="O46" s="27">
        <f t="shared" si="5"/>
        <v>150000</v>
      </c>
      <c r="P46" s="30">
        <f t="shared" si="6"/>
        <v>127331.65</v>
      </c>
    </row>
    <row r="47" s="1" customFormat="1" ht="24.75" customHeight="1" spans="1:16">
      <c r="A47" s="18">
        <v>42</v>
      </c>
      <c r="B47" s="18" t="s">
        <v>19</v>
      </c>
      <c r="C47" s="19" t="s">
        <v>63</v>
      </c>
      <c r="D47" s="20">
        <v>2</v>
      </c>
      <c r="E47" s="20">
        <f t="shared" si="0"/>
        <v>65</v>
      </c>
      <c r="F47" s="21"/>
      <c r="G47" s="20">
        <v>65</v>
      </c>
      <c r="H47" s="20">
        <v>6.47</v>
      </c>
      <c r="I47" s="18">
        <f t="shared" si="1"/>
        <v>0</v>
      </c>
      <c r="J47" s="18">
        <f t="shared" si="2"/>
        <v>168.35</v>
      </c>
      <c r="K47" s="28">
        <f t="shared" si="7"/>
        <v>9000</v>
      </c>
      <c r="L47" s="18">
        <f t="shared" si="4"/>
        <v>9168.35</v>
      </c>
      <c r="M47" s="29"/>
      <c r="O47" s="27">
        <f t="shared" si="5"/>
        <v>60000</v>
      </c>
      <c r="P47" s="30">
        <f t="shared" si="6"/>
        <v>50831.65</v>
      </c>
    </row>
    <row r="48" s="1" customFormat="1" ht="24.75" customHeight="1" spans="1:16">
      <c r="A48" s="18">
        <v>43</v>
      </c>
      <c r="B48" s="18" t="s">
        <v>19</v>
      </c>
      <c r="C48" s="19" t="s">
        <v>64</v>
      </c>
      <c r="D48" s="20">
        <v>4</v>
      </c>
      <c r="E48" s="20">
        <f t="shared" si="0"/>
        <v>65</v>
      </c>
      <c r="F48" s="21"/>
      <c r="G48" s="20">
        <v>65</v>
      </c>
      <c r="H48" s="20">
        <v>6.47</v>
      </c>
      <c r="I48" s="18">
        <f t="shared" si="1"/>
        <v>0</v>
      </c>
      <c r="J48" s="18">
        <f t="shared" si="2"/>
        <v>168.35</v>
      </c>
      <c r="K48" s="28">
        <f t="shared" si="7"/>
        <v>18000</v>
      </c>
      <c r="L48" s="18">
        <f t="shared" si="4"/>
        <v>18168.35</v>
      </c>
      <c r="M48" s="19"/>
      <c r="O48" s="27">
        <f t="shared" si="5"/>
        <v>120000</v>
      </c>
      <c r="P48" s="30">
        <f t="shared" si="6"/>
        <v>101831.65</v>
      </c>
    </row>
    <row r="49" s="1" customFormat="1" ht="24.75" customHeight="1" spans="1:16">
      <c r="A49" s="18">
        <v>44</v>
      </c>
      <c r="B49" s="18" t="s">
        <v>19</v>
      </c>
      <c r="C49" s="19" t="s">
        <v>65</v>
      </c>
      <c r="D49" s="20">
        <v>1</v>
      </c>
      <c r="E49" s="20">
        <f t="shared" si="0"/>
        <v>33</v>
      </c>
      <c r="F49" s="21"/>
      <c r="G49" s="20">
        <v>33</v>
      </c>
      <c r="H49" s="20">
        <v>3.24</v>
      </c>
      <c r="I49" s="18">
        <f t="shared" si="1"/>
        <v>0</v>
      </c>
      <c r="J49" s="18">
        <f t="shared" si="2"/>
        <v>85.47</v>
      </c>
      <c r="K49" s="28">
        <f t="shared" si="7"/>
        <v>4500</v>
      </c>
      <c r="L49" s="18">
        <f t="shared" si="4"/>
        <v>4585.47</v>
      </c>
      <c r="M49" s="19"/>
      <c r="O49" s="27">
        <f t="shared" si="5"/>
        <v>30000</v>
      </c>
      <c r="P49" s="30">
        <f t="shared" si="6"/>
        <v>25414.53</v>
      </c>
    </row>
    <row r="50" s="1" customFormat="1" ht="24.75" customHeight="1" spans="1:16">
      <c r="A50" s="18">
        <v>45</v>
      </c>
      <c r="B50" s="18" t="s">
        <v>19</v>
      </c>
      <c r="C50" s="19" t="s">
        <v>66</v>
      </c>
      <c r="D50" s="20">
        <v>2</v>
      </c>
      <c r="E50" s="20">
        <f t="shared" si="0"/>
        <v>0</v>
      </c>
      <c r="F50" s="21"/>
      <c r="G50" s="20">
        <v>0</v>
      </c>
      <c r="H50" s="20">
        <v>2</v>
      </c>
      <c r="I50" s="18">
        <f t="shared" si="1"/>
        <v>0</v>
      </c>
      <c r="J50" s="18">
        <f t="shared" si="2"/>
        <v>0</v>
      </c>
      <c r="K50" s="28">
        <f t="shared" si="7"/>
        <v>9000</v>
      </c>
      <c r="L50" s="18">
        <f t="shared" si="4"/>
        <v>9000</v>
      </c>
      <c r="M50" s="19"/>
      <c r="O50" s="27">
        <f t="shared" si="5"/>
        <v>60000</v>
      </c>
      <c r="P50" s="30">
        <f t="shared" si="6"/>
        <v>51000</v>
      </c>
    </row>
    <row r="51" s="1" customFormat="1" ht="24.75" customHeight="1" spans="1:16">
      <c r="A51" s="18">
        <v>46</v>
      </c>
      <c r="B51" s="18" t="s">
        <v>19</v>
      </c>
      <c r="C51" s="19" t="s">
        <v>67</v>
      </c>
      <c r="D51" s="20">
        <v>3</v>
      </c>
      <c r="E51" s="20">
        <f t="shared" si="0"/>
        <v>49</v>
      </c>
      <c r="F51" s="21"/>
      <c r="G51" s="20">
        <v>49</v>
      </c>
      <c r="H51" s="20">
        <v>4.83527131782946</v>
      </c>
      <c r="I51" s="18">
        <f t="shared" si="1"/>
        <v>0</v>
      </c>
      <c r="J51" s="18">
        <f t="shared" si="2"/>
        <v>126.91</v>
      </c>
      <c r="K51" s="28">
        <f t="shared" si="7"/>
        <v>13500</v>
      </c>
      <c r="L51" s="18">
        <f t="shared" si="4"/>
        <v>13626.91</v>
      </c>
      <c r="M51" s="19"/>
      <c r="O51" s="27">
        <f t="shared" si="5"/>
        <v>90000</v>
      </c>
      <c r="P51" s="30">
        <f t="shared" si="6"/>
        <v>76373.09</v>
      </c>
    </row>
    <row r="52" s="1" customFormat="1" ht="24.75" customHeight="1" spans="1:16">
      <c r="A52" s="18">
        <v>47</v>
      </c>
      <c r="B52" s="18" t="s">
        <v>19</v>
      </c>
      <c r="C52" s="19" t="s">
        <v>68</v>
      </c>
      <c r="D52" s="20">
        <v>3</v>
      </c>
      <c r="E52" s="20">
        <f t="shared" si="0"/>
        <v>49</v>
      </c>
      <c r="F52" s="21"/>
      <c r="G52" s="20">
        <v>49</v>
      </c>
      <c r="H52" s="20">
        <v>2.83527131782946</v>
      </c>
      <c r="I52" s="18">
        <f t="shared" si="1"/>
        <v>0</v>
      </c>
      <c r="J52" s="18">
        <f t="shared" si="2"/>
        <v>126.91</v>
      </c>
      <c r="K52" s="28">
        <f t="shared" si="7"/>
        <v>13500</v>
      </c>
      <c r="L52" s="18">
        <f t="shared" si="4"/>
        <v>13626.91</v>
      </c>
      <c r="M52" s="19"/>
      <c r="O52" s="27">
        <f t="shared" si="5"/>
        <v>90000</v>
      </c>
      <c r="P52" s="30">
        <f t="shared" si="6"/>
        <v>76373.09</v>
      </c>
    </row>
    <row r="53" s="1" customFormat="1" ht="24.75" customHeight="1" spans="1:16">
      <c r="A53" s="18">
        <v>48</v>
      </c>
      <c r="B53" s="18" t="s">
        <v>19</v>
      </c>
      <c r="C53" s="19" t="s">
        <v>69</v>
      </c>
      <c r="D53" s="20">
        <v>6</v>
      </c>
      <c r="E53" s="20">
        <f t="shared" si="0"/>
        <v>65</v>
      </c>
      <c r="F53" s="21"/>
      <c r="G53" s="20">
        <v>65</v>
      </c>
      <c r="H53" s="20">
        <v>6.42441860465116</v>
      </c>
      <c r="I53" s="18">
        <f t="shared" si="1"/>
        <v>0</v>
      </c>
      <c r="J53" s="18">
        <f t="shared" si="2"/>
        <v>168.35</v>
      </c>
      <c r="K53" s="28">
        <f t="shared" si="7"/>
        <v>27000</v>
      </c>
      <c r="L53" s="18">
        <f t="shared" si="4"/>
        <v>27168.35</v>
      </c>
      <c r="M53" s="19"/>
      <c r="O53" s="27">
        <f t="shared" si="5"/>
        <v>180000</v>
      </c>
      <c r="P53" s="30">
        <f t="shared" si="6"/>
        <v>152831.65</v>
      </c>
    </row>
    <row r="54" s="1" customFormat="1" ht="24.75" customHeight="1" spans="1:16">
      <c r="A54" s="18">
        <v>49</v>
      </c>
      <c r="B54" s="18" t="s">
        <v>19</v>
      </c>
      <c r="C54" s="19" t="s">
        <v>70</v>
      </c>
      <c r="D54" s="20">
        <v>4</v>
      </c>
      <c r="E54" s="20">
        <f t="shared" si="0"/>
        <v>164</v>
      </c>
      <c r="F54" s="21"/>
      <c r="G54" s="20">
        <v>164</v>
      </c>
      <c r="H54" s="20">
        <v>15.05</v>
      </c>
      <c r="I54" s="18">
        <f t="shared" si="1"/>
        <v>0</v>
      </c>
      <c r="J54" s="18">
        <f t="shared" si="2"/>
        <v>424.76</v>
      </c>
      <c r="K54" s="28">
        <f t="shared" si="7"/>
        <v>18000</v>
      </c>
      <c r="L54" s="18">
        <f t="shared" si="4"/>
        <v>18424.76</v>
      </c>
      <c r="M54" s="19"/>
      <c r="O54" s="27">
        <f t="shared" si="5"/>
        <v>120000</v>
      </c>
      <c r="P54" s="30">
        <f t="shared" si="6"/>
        <v>101575.24</v>
      </c>
    </row>
    <row r="55" s="1" customFormat="1" ht="24.75" customHeight="1" spans="1:16">
      <c r="A55" s="18">
        <v>50</v>
      </c>
      <c r="B55" s="18" t="s">
        <v>19</v>
      </c>
      <c r="C55" s="19" t="s">
        <v>71</v>
      </c>
      <c r="D55" s="20">
        <v>4</v>
      </c>
      <c r="E55" s="20">
        <f t="shared" si="0"/>
        <v>59</v>
      </c>
      <c r="F55" s="21"/>
      <c r="G55" s="20">
        <v>59</v>
      </c>
      <c r="H55" s="20">
        <v>5.81</v>
      </c>
      <c r="I55" s="18">
        <f t="shared" si="1"/>
        <v>0</v>
      </c>
      <c r="J55" s="18">
        <f t="shared" si="2"/>
        <v>152.81</v>
      </c>
      <c r="K55" s="28">
        <f t="shared" si="7"/>
        <v>18000</v>
      </c>
      <c r="L55" s="18">
        <f t="shared" si="4"/>
        <v>18152.81</v>
      </c>
      <c r="M55" s="19"/>
      <c r="O55" s="27">
        <f t="shared" si="5"/>
        <v>120000</v>
      </c>
      <c r="P55" s="30">
        <f t="shared" si="6"/>
        <v>101847.19</v>
      </c>
    </row>
    <row r="56" s="1" customFormat="1" ht="24.75" customHeight="1" spans="1:16">
      <c r="A56" s="18">
        <v>51</v>
      </c>
      <c r="B56" s="18" t="s">
        <v>19</v>
      </c>
      <c r="C56" s="19" t="s">
        <v>72</v>
      </c>
      <c r="D56" s="20">
        <v>7</v>
      </c>
      <c r="E56" s="20">
        <f t="shared" si="0"/>
        <v>65</v>
      </c>
      <c r="F56" s="21"/>
      <c r="G56" s="20">
        <v>65</v>
      </c>
      <c r="H56" s="20">
        <v>6.3</v>
      </c>
      <c r="I56" s="18">
        <f t="shared" si="1"/>
        <v>0</v>
      </c>
      <c r="J56" s="18">
        <f t="shared" si="2"/>
        <v>168.35</v>
      </c>
      <c r="K56" s="28">
        <f t="shared" si="7"/>
        <v>31500</v>
      </c>
      <c r="L56" s="18">
        <f t="shared" si="4"/>
        <v>31668.35</v>
      </c>
      <c r="M56" s="19"/>
      <c r="O56" s="27">
        <f t="shared" si="5"/>
        <v>210000</v>
      </c>
      <c r="P56" s="30">
        <f t="shared" si="6"/>
        <v>178331.65</v>
      </c>
    </row>
    <row r="57" s="1" customFormat="1" ht="24.75" customHeight="1" spans="1:16">
      <c r="A57" s="18">
        <v>52</v>
      </c>
      <c r="B57" s="18" t="s">
        <v>19</v>
      </c>
      <c r="C57" s="19" t="s">
        <v>73</v>
      </c>
      <c r="D57" s="20">
        <v>4</v>
      </c>
      <c r="E57" s="20">
        <f t="shared" si="0"/>
        <v>131</v>
      </c>
      <c r="F57" s="21"/>
      <c r="G57" s="20">
        <v>131</v>
      </c>
      <c r="H57" s="20">
        <v>11.8391472868217</v>
      </c>
      <c r="I57" s="18">
        <f t="shared" si="1"/>
        <v>0</v>
      </c>
      <c r="J57" s="18">
        <f t="shared" si="2"/>
        <v>339.29</v>
      </c>
      <c r="K57" s="28">
        <f t="shared" si="7"/>
        <v>18000</v>
      </c>
      <c r="L57" s="18">
        <f t="shared" si="4"/>
        <v>18339.29</v>
      </c>
      <c r="M57" s="31"/>
      <c r="O57" s="27">
        <f t="shared" si="5"/>
        <v>120000</v>
      </c>
      <c r="P57" s="30">
        <f t="shared" si="6"/>
        <v>101660.71</v>
      </c>
    </row>
    <row r="58" s="1" customFormat="1" ht="24.75" customHeight="1" spans="1:16">
      <c r="A58" s="18">
        <v>53</v>
      </c>
      <c r="B58" s="18" t="s">
        <v>19</v>
      </c>
      <c r="C58" s="19" t="s">
        <v>74</v>
      </c>
      <c r="D58" s="20">
        <v>1</v>
      </c>
      <c r="E58" s="20">
        <f t="shared" si="0"/>
        <v>65</v>
      </c>
      <c r="F58" s="21"/>
      <c r="G58" s="20">
        <v>65</v>
      </c>
      <c r="H58" s="20">
        <v>6.41472868217054</v>
      </c>
      <c r="I58" s="18">
        <f t="shared" si="1"/>
        <v>0</v>
      </c>
      <c r="J58" s="18">
        <f t="shared" si="2"/>
        <v>168.35</v>
      </c>
      <c r="K58" s="28">
        <f t="shared" si="7"/>
        <v>4500</v>
      </c>
      <c r="L58" s="18">
        <f t="shared" si="4"/>
        <v>4668.35</v>
      </c>
      <c r="M58" s="19"/>
      <c r="O58" s="27">
        <f t="shared" si="5"/>
        <v>30000</v>
      </c>
      <c r="P58" s="30">
        <f t="shared" si="6"/>
        <v>25331.65</v>
      </c>
    </row>
    <row r="59" s="1" customFormat="1" ht="24.75" customHeight="1" spans="1:16">
      <c r="A59" s="18">
        <v>54</v>
      </c>
      <c r="B59" s="18" t="s">
        <v>19</v>
      </c>
      <c r="C59" s="19" t="s">
        <v>75</v>
      </c>
      <c r="D59" s="20">
        <v>4</v>
      </c>
      <c r="E59" s="20">
        <f t="shared" si="0"/>
        <v>98</v>
      </c>
      <c r="F59" s="21"/>
      <c r="G59" s="20">
        <v>98</v>
      </c>
      <c r="H59" s="20">
        <v>9.67054263565892</v>
      </c>
      <c r="I59" s="18">
        <f t="shared" si="1"/>
        <v>0</v>
      </c>
      <c r="J59" s="18">
        <f t="shared" si="2"/>
        <v>253.82</v>
      </c>
      <c r="K59" s="28">
        <f t="shared" si="7"/>
        <v>18000</v>
      </c>
      <c r="L59" s="18">
        <f t="shared" si="4"/>
        <v>18253.82</v>
      </c>
      <c r="M59" s="19"/>
      <c r="O59" s="27">
        <f t="shared" si="5"/>
        <v>120000</v>
      </c>
      <c r="P59" s="30">
        <f t="shared" si="6"/>
        <v>101746.18</v>
      </c>
    </row>
    <row r="60" s="1" customFormat="1" ht="24.75" customHeight="1" spans="1:16">
      <c r="A60" s="18">
        <v>55</v>
      </c>
      <c r="B60" s="18" t="s">
        <v>19</v>
      </c>
      <c r="C60" s="19" t="s">
        <v>76</v>
      </c>
      <c r="D60" s="20">
        <v>6</v>
      </c>
      <c r="E60" s="20">
        <f t="shared" si="0"/>
        <v>65</v>
      </c>
      <c r="F60" s="21"/>
      <c r="G60" s="20">
        <v>65</v>
      </c>
      <c r="H60" s="20">
        <v>6.37596899224806</v>
      </c>
      <c r="I60" s="18">
        <f t="shared" si="1"/>
        <v>0</v>
      </c>
      <c r="J60" s="18">
        <f t="shared" si="2"/>
        <v>168.35</v>
      </c>
      <c r="K60" s="28">
        <f t="shared" si="7"/>
        <v>27000</v>
      </c>
      <c r="L60" s="18">
        <f t="shared" si="4"/>
        <v>27168.35</v>
      </c>
      <c r="M60" s="19"/>
      <c r="O60" s="27">
        <f t="shared" si="5"/>
        <v>180000</v>
      </c>
      <c r="P60" s="30">
        <f t="shared" si="6"/>
        <v>152831.65</v>
      </c>
    </row>
    <row r="61" s="1" customFormat="1" ht="24.75" customHeight="1" spans="1:16">
      <c r="A61" s="18">
        <v>56</v>
      </c>
      <c r="B61" s="18" t="s">
        <v>19</v>
      </c>
      <c r="C61" s="19" t="s">
        <v>77</v>
      </c>
      <c r="D61" s="20">
        <v>7</v>
      </c>
      <c r="E61" s="20">
        <f t="shared" si="0"/>
        <v>164</v>
      </c>
      <c r="F61" s="21"/>
      <c r="G61" s="20">
        <v>164</v>
      </c>
      <c r="H61" s="20">
        <v>16.05</v>
      </c>
      <c r="I61" s="18">
        <f t="shared" si="1"/>
        <v>0</v>
      </c>
      <c r="J61" s="18">
        <f t="shared" si="2"/>
        <v>424.76</v>
      </c>
      <c r="K61" s="28">
        <f t="shared" si="7"/>
        <v>31500</v>
      </c>
      <c r="L61" s="18">
        <f t="shared" si="4"/>
        <v>31924.76</v>
      </c>
      <c r="M61" s="19"/>
      <c r="O61" s="27">
        <f t="shared" si="5"/>
        <v>210000</v>
      </c>
      <c r="P61" s="30">
        <f t="shared" si="6"/>
        <v>178075.24</v>
      </c>
    </row>
    <row r="62" s="1" customFormat="1" ht="24.75" customHeight="1" spans="1:16">
      <c r="A62" s="18">
        <v>57</v>
      </c>
      <c r="B62" s="18" t="s">
        <v>19</v>
      </c>
      <c r="C62" s="19" t="s">
        <v>78</v>
      </c>
      <c r="D62" s="20">
        <v>3</v>
      </c>
      <c r="E62" s="20">
        <f t="shared" si="0"/>
        <v>98</v>
      </c>
      <c r="F62" s="21"/>
      <c r="G62" s="20">
        <v>98</v>
      </c>
      <c r="H62" s="20">
        <v>9.68</v>
      </c>
      <c r="I62" s="18">
        <f t="shared" si="1"/>
        <v>0</v>
      </c>
      <c r="J62" s="18">
        <f t="shared" si="2"/>
        <v>253.82</v>
      </c>
      <c r="K62" s="28">
        <f t="shared" si="7"/>
        <v>13500</v>
      </c>
      <c r="L62" s="18">
        <f t="shared" si="4"/>
        <v>13753.82</v>
      </c>
      <c r="M62" s="19"/>
      <c r="O62" s="27">
        <f t="shared" si="5"/>
        <v>90000</v>
      </c>
      <c r="P62" s="30">
        <f t="shared" si="6"/>
        <v>76246.18</v>
      </c>
    </row>
    <row r="63" s="1" customFormat="1" ht="24.75" customHeight="1" spans="1:16">
      <c r="A63" s="18">
        <v>58</v>
      </c>
      <c r="B63" s="18" t="s">
        <v>19</v>
      </c>
      <c r="C63" s="19" t="s">
        <v>79</v>
      </c>
      <c r="D63" s="20">
        <v>2</v>
      </c>
      <c r="E63" s="20">
        <f t="shared" si="0"/>
        <v>196</v>
      </c>
      <c r="F63" s="21"/>
      <c r="G63" s="20">
        <v>196</v>
      </c>
      <c r="H63" s="20">
        <v>22.5</v>
      </c>
      <c r="I63" s="18">
        <f t="shared" si="1"/>
        <v>0</v>
      </c>
      <c r="J63" s="18">
        <f t="shared" si="2"/>
        <v>507.64</v>
      </c>
      <c r="K63" s="28">
        <f t="shared" si="7"/>
        <v>9000</v>
      </c>
      <c r="L63" s="18">
        <f t="shared" si="4"/>
        <v>9507.64</v>
      </c>
      <c r="M63" s="19"/>
      <c r="O63" s="27">
        <f t="shared" si="5"/>
        <v>60000</v>
      </c>
      <c r="P63" s="30">
        <f t="shared" si="6"/>
        <v>50492.36</v>
      </c>
    </row>
    <row r="64" s="1" customFormat="1" ht="24.75" customHeight="1" spans="1:16">
      <c r="A64" s="18">
        <v>59</v>
      </c>
      <c r="B64" s="18" t="s">
        <v>19</v>
      </c>
      <c r="C64" s="19" t="s">
        <v>80</v>
      </c>
      <c r="D64" s="20">
        <v>1</v>
      </c>
      <c r="E64" s="20">
        <f t="shared" si="0"/>
        <v>131</v>
      </c>
      <c r="F64" s="21"/>
      <c r="G64" s="20">
        <v>131</v>
      </c>
      <c r="H64" s="20">
        <v>12.8294573643411</v>
      </c>
      <c r="I64" s="18">
        <f t="shared" si="1"/>
        <v>0</v>
      </c>
      <c r="J64" s="18">
        <f t="shared" si="2"/>
        <v>339.29</v>
      </c>
      <c r="K64" s="28">
        <f t="shared" si="7"/>
        <v>4500</v>
      </c>
      <c r="L64" s="18">
        <f t="shared" si="4"/>
        <v>4839.29</v>
      </c>
      <c r="M64" s="19"/>
      <c r="O64" s="27">
        <f t="shared" si="5"/>
        <v>30000</v>
      </c>
      <c r="P64" s="30">
        <f t="shared" si="6"/>
        <v>25160.71</v>
      </c>
    </row>
    <row r="65" s="1" customFormat="1" ht="24.75" customHeight="1" spans="1:16">
      <c r="A65" s="18">
        <v>60</v>
      </c>
      <c r="B65" s="18" t="s">
        <v>19</v>
      </c>
      <c r="C65" s="19" t="s">
        <v>81</v>
      </c>
      <c r="D65" s="20">
        <v>6</v>
      </c>
      <c r="E65" s="20">
        <f t="shared" si="0"/>
        <v>59</v>
      </c>
      <c r="F65" s="21"/>
      <c r="G65" s="20">
        <v>59</v>
      </c>
      <c r="H65" s="20">
        <v>8.81</v>
      </c>
      <c r="I65" s="18">
        <f t="shared" si="1"/>
        <v>0</v>
      </c>
      <c r="J65" s="18">
        <f t="shared" si="2"/>
        <v>152.81</v>
      </c>
      <c r="K65" s="28">
        <f t="shared" si="7"/>
        <v>27000</v>
      </c>
      <c r="L65" s="18">
        <f t="shared" si="4"/>
        <v>27152.81</v>
      </c>
      <c r="M65" s="19"/>
      <c r="O65" s="27">
        <f t="shared" si="5"/>
        <v>180000</v>
      </c>
      <c r="P65" s="30">
        <f t="shared" si="6"/>
        <v>152847.19</v>
      </c>
    </row>
    <row r="66" s="1" customFormat="1" ht="24.75" customHeight="1" spans="1:16">
      <c r="A66" s="18">
        <v>61</v>
      </c>
      <c r="B66" s="18" t="s">
        <v>19</v>
      </c>
      <c r="C66" s="19" t="s">
        <v>82</v>
      </c>
      <c r="D66" s="20">
        <v>2</v>
      </c>
      <c r="E66" s="20">
        <f t="shared" si="0"/>
        <v>164</v>
      </c>
      <c r="F66" s="21"/>
      <c r="G66" s="20">
        <v>164</v>
      </c>
      <c r="H66" s="20">
        <v>14.2</v>
      </c>
      <c r="I66" s="18">
        <f t="shared" si="1"/>
        <v>0</v>
      </c>
      <c r="J66" s="18">
        <f t="shared" si="2"/>
        <v>424.76</v>
      </c>
      <c r="K66" s="28">
        <f t="shared" si="7"/>
        <v>9000</v>
      </c>
      <c r="L66" s="18">
        <f t="shared" si="4"/>
        <v>9424.76</v>
      </c>
      <c r="M66" s="19"/>
      <c r="O66" s="27">
        <f t="shared" si="5"/>
        <v>60000</v>
      </c>
      <c r="P66" s="30">
        <f t="shared" si="6"/>
        <v>50575.24</v>
      </c>
    </row>
    <row r="67" s="1" customFormat="1" ht="24.75" customHeight="1" spans="1:16">
      <c r="A67" s="18">
        <v>62</v>
      </c>
      <c r="B67" s="18" t="s">
        <v>19</v>
      </c>
      <c r="C67" s="19" t="s">
        <v>83</v>
      </c>
      <c r="D67" s="20">
        <v>5</v>
      </c>
      <c r="E67" s="20">
        <f t="shared" si="0"/>
        <v>0</v>
      </c>
      <c r="F67" s="21"/>
      <c r="G67" s="20">
        <v>0</v>
      </c>
      <c r="H67" s="20">
        <v>1</v>
      </c>
      <c r="I67" s="18">
        <f t="shared" si="1"/>
        <v>0</v>
      </c>
      <c r="J67" s="18">
        <f t="shared" si="2"/>
        <v>0</v>
      </c>
      <c r="K67" s="28">
        <f t="shared" si="7"/>
        <v>22500</v>
      </c>
      <c r="L67" s="18">
        <f t="shared" si="4"/>
        <v>22500</v>
      </c>
      <c r="M67" s="19"/>
      <c r="O67" s="27">
        <f t="shared" si="5"/>
        <v>150000</v>
      </c>
      <c r="P67" s="30">
        <f t="shared" si="6"/>
        <v>127500</v>
      </c>
    </row>
    <row r="68" s="1" customFormat="1" ht="24.75" customHeight="1" spans="1:16">
      <c r="A68" s="18">
        <v>63</v>
      </c>
      <c r="B68" s="18" t="s">
        <v>19</v>
      </c>
      <c r="C68" s="19" t="s">
        <v>84</v>
      </c>
      <c r="D68" s="20">
        <v>1</v>
      </c>
      <c r="E68" s="20">
        <f t="shared" si="0"/>
        <v>0</v>
      </c>
      <c r="F68" s="21"/>
      <c r="G68" s="20">
        <v>0</v>
      </c>
      <c r="H68" s="20">
        <v>1</v>
      </c>
      <c r="I68" s="18">
        <f t="shared" si="1"/>
        <v>0</v>
      </c>
      <c r="J68" s="18">
        <f t="shared" si="2"/>
        <v>0</v>
      </c>
      <c r="K68" s="28">
        <f t="shared" si="7"/>
        <v>4500</v>
      </c>
      <c r="L68" s="18">
        <f t="shared" si="4"/>
        <v>4500</v>
      </c>
      <c r="M68" s="19"/>
      <c r="O68" s="27">
        <f t="shared" si="5"/>
        <v>30000</v>
      </c>
      <c r="P68" s="30">
        <f t="shared" si="6"/>
        <v>25500</v>
      </c>
    </row>
    <row r="69" s="1" customFormat="1" ht="24.75" customHeight="1" spans="1:16">
      <c r="A69" s="18">
        <v>64</v>
      </c>
      <c r="B69" s="18" t="s">
        <v>19</v>
      </c>
      <c r="C69" s="19" t="s">
        <v>85</v>
      </c>
      <c r="D69" s="20">
        <v>3</v>
      </c>
      <c r="E69" s="20">
        <f t="shared" si="0"/>
        <v>164</v>
      </c>
      <c r="F69" s="21"/>
      <c r="G69" s="20">
        <v>164</v>
      </c>
      <c r="H69" s="20">
        <v>16.0755813953488</v>
      </c>
      <c r="I69" s="18">
        <f t="shared" si="1"/>
        <v>0</v>
      </c>
      <c r="J69" s="18">
        <f t="shared" si="2"/>
        <v>424.76</v>
      </c>
      <c r="K69" s="28">
        <f t="shared" si="7"/>
        <v>13500</v>
      </c>
      <c r="L69" s="18">
        <f t="shared" si="4"/>
        <v>13924.76</v>
      </c>
      <c r="M69" s="19"/>
      <c r="O69" s="27">
        <f t="shared" si="5"/>
        <v>90000</v>
      </c>
      <c r="P69" s="30">
        <f t="shared" si="6"/>
        <v>76075.24</v>
      </c>
    </row>
    <row r="70" s="1" customFormat="1" ht="24.75" customHeight="1" spans="1:16">
      <c r="A70" s="18">
        <v>65</v>
      </c>
      <c r="B70" s="18" t="s">
        <v>19</v>
      </c>
      <c r="C70" s="19" t="s">
        <v>86</v>
      </c>
      <c r="D70" s="20">
        <v>4</v>
      </c>
      <c r="E70" s="20">
        <f t="shared" si="0"/>
        <v>131</v>
      </c>
      <c r="F70" s="21"/>
      <c r="G70" s="20">
        <v>131</v>
      </c>
      <c r="H70" s="20">
        <v>12.8585271317829</v>
      </c>
      <c r="I70" s="18">
        <f t="shared" ref="I70:I77" si="8">ROUND(F70*21.84,2)</f>
        <v>0</v>
      </c>
      <c r="J70" s="18">
        <f t="shared" ref="J70:J77" si="9">ROUND(G70*2.59,2)</f>
        <v>339.29</v>
      </c>
      <c r="K70" s="28">
        <f t="shared" si="7"/>
        <v>18000</v>
      </c>
      <c r="L70" s="18">
        <f t="shared" ref="L70:L77" si="10">I70+J70+K70</f>
        <v>18339.29</v>
      </c>
      <c r="M70" s="19"/>
      <c r="O70" s="27">
        <f t="shared" ref="O70:O76" si="11">D70*30000</f>
        <v>120000</v>
      </c>
      <c r="P70" s="30">
        <f t="shared" ref="P70:P76" si="12">O70-L70</f>
        <v>101660.71</v>
      </c>
    </row>
    <row r="71" s="1" customFormat="1" ht="24.75" customHeight="1" spans="1:16">
      <c r="A71" s="18">
        <v>66</v>
      </c>
      <c r="B71" s="18" t="s">
        <v>19</v>
      </c>
      <c r="C71" s="19" t="s">
        <v>87</v>
      </c>
      <c r="D71" s="20">
        <v>3</v>
      </c>
      <c r="E71" s="20">
        <f t="shared" si="0"/>
        <v>33</v>
      </c>
      <c r="F71" s="21"/>
      <c r="G71" s="20">
        <v>33</v>
      </c>
      <c r="H71" s="20">
        <v>3.23</v>
      </c>
      <c r="I71" s="18">
        <f t="shared" si="8"/>
        <v>0</v>
      </c>
      <c r="J71" s="18">
        <f t="shared" si="9"/>
        <v>85.47</v>
      </c>
      <c r="K71" s="28">
        <f t="shared" si="7"/>
        <v>13500</v>
      </c>
      <c r="L71" s="18">
        <f t="shared" si="10"/>
        <v>13585.47</v>
      </c>
      <c r="M71" s="19"/>
      <c r="O71" s="27">
        <f t="shared" si="11"/>
        <v>90000</v>
      </c>
      <c r="P71" s="30">
        <f t="shared" si="12"/>
        <v>76414.53</v>
      </c>
    </row>
    <row r="72" s="1" customFormat="1" ht="24.75" customHeight="1" spans="1:16">
      <c r="A72" s="18">
        <v>67</v>
      </c>
      <c r="B72" s="18" t="s">
        <v>19</v>
      </c>
      <c r="C72" s="19" t="s">
        <v>88</v>
      </c>
      <c r="D72" s="20">
        <v>4</v>
      </c>
      <c r="E72" s="20">
        <f t="shared" ref="E72:E77" si="13">F72+G72</f>
        <v>33</v>
      </c>
      <c r="F72" s="21"/>
      <c r="G72" s="20">
        <v>33</v>
      </c>
      <c r="H72" s="20">
        <v>3.23</v>
      </c>
      <c r="I72" s="18">
        <f t="shared" si="8"/>
        <v>0</v>
      </c>
      <c r="J72" s="18">
        <f t="shared" si="9"/>
        <v>85.47</v>
      </c>
      <c r="K72" s="28">
        <f t="shared" si="7"/>
        <v>18000</v>
      </c>
      <c r="L72" s="18">
        <f t="shared" si="10"/>
        <v>18085.47</v>
      </c>
      <c r="M72" s="19"/>
      <c r="O72" s="27">
        <f t="shared" si="11"/>
        <v>120000</v>
      </c>
      <c r="P72" s="30">
        <f t="shared" si="12"/>
        <v>101914.53</v>
      </c>
    </row>
    <row r="73" s="1" customFormat="1" ht="24.75" customHeight="1" spans="1:16">
      <c r="A73" s="18">
        <v>68</v>
      </c>
      <c r="B73" s="18" t="s">
        <v>19</v>
      </c>
      <c r="C73" s="19" t="s">
        <v>89</v>
      </c>
      <c r="D73" s="20">
        <v>2</v>
      </c>
      <c r="E73" s="20">
        <f t="shared" si="13"/>
        <v>98</v>
      </c>
      <c r="F73" s="21"/>
      <c r="G73" s="20">
        <v>98</v>
      </c>
      <c r="H73" s="20">
        <v>9.67</v>
      </c>
      <c r="I73" s="18">
        <f t="shared" si="8"/>
        <v>0</v>
      </c>
      <c r="J73" s="18">
        <f t="shared" si="9"/>
        <v>253.82</v>
      </c>
      <c r="K73" s="28">
        <f t="shared" si="7"/>
        <v>9000</v>
      </c>
      <c r="L73" s="18">
        <f t="shared" si="10"/>
        <v>9253.82</v>
      </c>
      <c r="M73" s="19"/>
      <c r="O73" s="27">
        <f t="shared" si="11"/>
        <v>60000</v>
      </c>
      <c r="P73" s="30">
        <f t="shared" si="12"/>
        <v>50746.18</v>
      </c>
    </row>
    <row r="74" s="1" customFormat="1" ht="24.75" customHeight="1" spans="1:16">
      <c r="A74" s="18">
        <v>69</v>
      </c>
      <c r="B74" s="18" t="s">
        <v>19</v>
      </c>
      <c r="C74" s="19" t="s">
        <v>90</v>
      </c>
      <c r="D74" s="20">
        <v>1</v>
      </c>
      <c r="E74" s="20">
        <f t="shared" si="13"/>
        <v>59</v>
      </c>
      <c r="F74" s="21"/>
      <c r="G74" s="20">
        <v>59</v>
      </c>
      <c r="H74" s="20">
        <v>5.81</v>
      </c>
      <c r="I74" s="18">
        <f t="shared" si="8"/>
        <v>0</v>
      </c>
      <c r="J74" s="18">
        <f t="shared" si="9"/>
        <v>152.81</v>
      </c>
      <c r="K74" s="28">
        <f t="shared" si="7"/>
        <v>4500</v>
      </c>
      <c r="L74" s="18">
        <f t="shared" si="10"/>
        <v>4652.81</v>
      </c>
      <c r="M74" s="36"/>
      <c r="O74" s="27">
        <f t="shared" si="11"/>
        <v>30000</v>
      </c>
      <c r="P74" s="30">
        <f t="shared" si="12"/>
        <v>25347.19</v>
      </c>
    </row>
    <row r="75" s="1" customFormat="1" ht="24.75" customHeight="1" spans="1:16">
      <c r="A75" s="18">
        <v>70</v>
      </c>
      <c r="B75" s="18" t="s">
        <v>19</v>
      </c>
      <c r="C75" s="19" t="s">
        <v>91</v>
      </c>
      <c r="D75" s="20">
        <v>1</v>
      </c>
      <c r="E75" s="20">
        <f t="shared" si="13"/>
        <v>59</v>
      </c>
      <c r="F75" s="21"/>
      <c r="G75" s="20">
        <v>59</v>
      </c>
      <c r="H75" s="20">
        <v>5.81</v>
      </c>
      <c r="I75" s="18">
        <f t="shared" si="8"/>
        <v>0</v>
      </c>
      <c r="J75" s="18">
        <f t="shared" si="9"/>
        <v>152.81</v>
      </c>
      <c r="K75" s="28">
        <f t="shared" si="7"/>
        <v>4500</v>
      </c>
      <c r="L75" s="18">
        <f t="shared" si="10"/>
        <v>4652.81</v>
      </c>
      <c r="M75" s="19"/>
      <c r="O75" s="27">
        <f t="shared" si="11"/>
        <v>30000</v>
      </c>
      <c r="P75" s="30">
        <f t="shared" si="12"/>
        <v>25347.19</v>
      </c>
    </row>
    <row r="76" s="1" customFormat="1" ht="24.75" customHeight="1" spans="1:16">
      <c r="A76" s="18">
        <v>71</v>
      </c>
      <c r="B76" s="18" t="s">
        <v>19</v>
      </c>
      <c r="C76" s="19" t="s">
        <v>92</v>
      </c>
      <c r="D76" s="20">
        <v>1</v>
      </c>
      <c r="E76" s="20">
        <f t="shared" si="13"/>
        <v>0</v>
      </c>
      <c r="F76" s="21"/>
      <c r="G76" s="20">
        <v>0</v>
      </c>
      <c r="H76" s="20">
        <v>1</v>
      </c>
      <c r="I76" s="18">
        <f t="shared" si="8"/>
        <v>0</v>
      </c>
      <c r="J76" s="18">
        <f t="shared" si="9"/>
        <v>0</v>
      </c>
      <c r="K76" s="28">
        <f t="shared" si="7"/>
        <v>4500</v>
      </c>
      <c r="L76" s="18">
        <f t="shared" si="10"/>
        <v>4500</v>
      </c>
      <c r="M76" s="19"/>
      <c r="O76" s="27">
        <f t="shared" si="11"/>
        <v>30000</v>
      </c>
      <c r="P76" s="30">
        <f t="shared" si="12"/>
        <v>25500</v>
      </c>
    </row>
    <row r="77" s="1" customFormat="1" ht="84" customHeight="1" spans="1:13">
      <c r="A77" s="18">
        <v>72</v>
      </c>
      <c r="B77" s="18" t="s">
        <v>19</v>
      </c>
      <c r="C77" s="31" t="s">
        <v>93</v>
      </c>
      <c r="D77" s="20"/>
      <c r="E77" s="34">
        <f t="shared" si="13"/>
        <v>1592</v>
      </c>
      <c r="F77" s="20"/>
      <c r="G77" s="20">
        <v>1592</v>
      </c>
      <c r="H77" s="20"/>
      <c r="I77" s="18">
        <f t="shared" si="8"/>
        <v>0</v>
      </c>
      <c r="J77" s="18">
        <f t="shared" si="9"/>
        <v>4123.28</v>
      </c>
      <c r="K77" s="28">
        <f t="shared" si="7"/>
        <v>0</v>
      </c>
      <c r="L77" s="18">
        <f t="shared" si="10"/>
        <v>4123.28</v>
      </c>
      <c r="M77" s="37" t="s">
        <v>94</v>
      </c>
    </row>
    <row r="78" s="1" customFormat="1" ht="23.25" customHeight="1" spans="1:13">
      <c r="A78" s="18"/>
      <c r="B78" s="18"/>
      <c r="C78" s="18"/>
      <c r="D78" s="35">
        <f t="shared" ref="D78:L78" si="14">SUM(D6:D77)</f>
        <v>249</v>
      </c>
      <c r="E78" s="35">
        <f t="shared" si="14"/>
        <v>7643</v>
      </c>
      <c r="F78" s="35">
        <f t="shared" si="14"/>
        <v>0</v>
      </c>
      <c r="G78" s="35">
        <f t="shared" si="14"/>
        <v>7643</v>
      </c>
      <c r="H78" s="35">
        <f t="shared" si="14"/>
        <v>601.678759689922</v>
      </c>
      <c r="I78" s="18">
        <f t="shared" si="14"/>
        <v>0</v>
      </c>
      <c r="J78" s="18">
        <f t="shared" si="14"/>
        <v>19795.37</v>
      </c>
      <c r="K78" s="18">
        <f t="shared" si="14"/>
        <v>1118625</v>
      </c>
      <c r="L78" s="18">
        <f t="shared" si="14"/>
        <v>1138420.37</v>
      </c>
      <c r="M78" s="38"/>
    </row>
  </sheetData>
  <mergeCells count="21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  <mergeCell ref="O3:O5"/>
    <mergeCell ref="P3:P5"/>
  </mergeCells>
  <pageMargins left="0.551181102362205" right="0.15748031496063" top="0.78740157480315" bottom="0.78740157480315" header="0.118110236220472" footer="0.118110236220472"/>
  <pageSetup paperSize="9" scale="75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肃南县政务服务中心</dc:creator>
  <cp:lastModifiedBy>你猜</cp:lastModifiedBy>
  <dcterms:created xsi:type="dcterms:W3CDTF">2023-11-10T07:57:00Z</dcterms:created>
  <dcterms:modified xsi:type="dcterms:W3CDTF">2023-11-10T09:16:56Z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65869A13377B4CF29CB33A397C06D1E6_11</vt:lpwstr>
  </property>
  <property fmtid="{D5CDD505-2E9C-101B-9397-08002B2CF9AE}" pid="3" name="KSOProductBuildVer">
    <vt:lpwstr>2052-12.1.0.15712</vt:lpwstr>
  </property>
</Properties>
</file>