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2"/>
  </bookViews>
  <sheets>
    <sheet name="封面" sheetId="1" r:id="rId1"/>
    <sheet name="目录" sheetId="2" r:id="rId2"/>
    <sheet name="1" sheetId="3" r:id="rId3"/>
    <sheet name="2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</sheets>
  <definedNames>
    <definedName name="_xlnm.Print_Area" localSheetId="2">'1'!$A$2:$D$32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'3'!$A$1:$D$49</definedName>
    <definedName name="_xlnm.Print_Area" localSheetId="5">'4'!$A$1:$D$35</definedName>
    <definedName name="_xlnm.Print_Area" localSheetId="6">'5'!$A$1:$J$9</definedName>
    <definedName name="_xlnm.Print_Area" localSheetId="7">'6'!$A$1:$E$44</definedName>
    <definedName name="_xlnm.Print_Area" localSheetId="8">'7'!$A$1:$E$44</definedName>
    <definedName name="_xlnm.Print_Area" localSheetId="9">'8'!$A$1:$H$9</definedName>
    <definedName name="_xlnm.Print_Area" localSheetId="10">'9'!$A$1:$E$47</definedName>
    <definedName name="_xlnm.Print_Area" localSheetId="0">封面!$A$1:$H$29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/>
</workbook>
</file>

<file path=xl/sharedStrings.xml><?xml version="1.0" encoding="utf-8"?>
<sst xmlns="http://schemas.openxmlformats.org/spreadsheetml/2006/main" count="463" uniqueCount="351">
  <si>
    <t>单位代码：</t>
  </si>
  <si>
    <t>单位名称：马蹄藏族乡人民政府</t>
  </si>
  <si>
    <t>部门预算公开表</t>
  </si>
  <si>
    <t>编制日期：  2022  年 4 月13  日</t>
  </si>
  <si>
    <t>部门领导：毛强</t>
  </si>
  <si>
    <t>财务负责人：索兴瑞</t>
  </si>
  <si>
    <t xml:space="preserve">    制表人：</t>
  </si>
  <si>
    <t>李文婷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</si>
  <si>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</si>
  <si>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</si>
  <si>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</si>
  <si>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</si>
  <si>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</si>
  <si>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</si>
  <si>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</si>
  <si>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</si>
  <si>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</si>
  <si>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</si>
  <si>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</si>
  <si>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</si>
  <si>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</si>
  <si>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</si>
  <si>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</si>
  <si>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</si>
  <si>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</si>
  <si>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</si>
  <si>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</si>
  <si>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</si>
  <si>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</si>
  <si>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</si>
  <si>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</si>
  <si>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</si>
  <si>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</si>
  <si>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</si>
  <si>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</si>
  <si>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</si>
  <si>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</si>
  <si>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</si>
  <si>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</si>
  <si>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</si>
  <si>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</si>
  <si>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</si>
  <si>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</si>
  <si>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</si>
  <si>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</si>
  <si>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</si>
  <si>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</si>
  <si>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</si>
  <si>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</si>
  <si>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</si>
  <si>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</si>
  <si>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</si>
  <si>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</si>
  <si>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</si>
  <si>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</si>
  <si>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</si>
  <si>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</si>
  <si>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</si>
  <si>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</si>
  <si>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</si>
  <si>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</si>
  <si>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</si>
  <si>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十八、住房保障支出</t>
  </si>
  <si>
    <t>十九、其他支出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</si>
  <si>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</si>
  <si>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</si>
  <si>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</si>
  <si>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</si>
  <si>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</si>
  <si>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</si>
  <si>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</si>
  <si>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</si>
  <si>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</si>
  <si>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</si>
  <si>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</si>
  <si>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</si>
  <si>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</si>
  <si>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</si>
  <si>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</si>
  <si>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</si>
  <si>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</si>
  <si>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</si>
  <si>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</si>
  <si>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</si>
  <si>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</si>
  <si>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</si>
  <si>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人大事务</t>
  </si>
  <si>
    <t xml:space="preserve">    行政运行</t>
  </si>
  <si>
    <t xml:space="preserve">  政协事务</t>
  </si>
  <si>
    <t xml:space="preserve">    其他政协事务支出</t>
  </si>
  <si>
    <t xml:space="preserve">  政府办公厅（室）及相关机构事务</t>
  </si>
  <si>
    <t xml:space="preserve">    一般行政管理事务</t>
  </si>
  <si>
    <t xml:space="preserve">    其他政府办公厅（室）及相关机构事务支出</t>
  </si>
  <si>
    <t xml:space="preserve">  其他一般公共服务支出</t>
  </si>
  <si>
    <t xml:space="preserve">    其他一般公共服务支出</t>
  </si>
  <si>
    <t>文化旅游体育与传媒支出</t>
  </si>
  <si>
    <t xml:space="preserve">  文化和旅游</t>
  </si>
  <si>
    <t xml:space="preserve">    其他文化和旅游支出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</si>
  <si>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</si>
  <si>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</si>
  <si>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</si>
  <si>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</si>
  <si>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</si>
  <si>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</si>
  <si>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</si>
  <si>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</si>
  <si>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</si>
  <si>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节能环保支出</t>
  </si>
  <si>
    <t xml:space="preserve">  自然生态保护</t>
  </si>
  <si>
    <t xml:space="preserve">     生态保护</t>
  </si>
  <si>
    <t xml:space="preserve">     减排专项支出</t>
  </si>
  <si>
    <t xml:space="preserve">     其他污染防治支出</t>
  </si>
  <si>
    <t>农林水支出</t>
  </si>
  <si>
    <t xml:space="preserve">  水利</t>
  </si>
  <si>
    <t xml:space="preserve">   水利工程运行维护</t>
  </si>
  <si>
    <t xml:space="preserve">  农村综合改革</t>
  </si>
  <si>
    <t xml:space="preserve">  对村民委员会和村党支部的补助</t>
  </si>
  <si>
    <t>住房保障支出</t>
  </si>
  <si>
    <t xml:space="preserve">  住房改革支出</t>
  </si>
  <si>
    <t xml:space="preserve">    住房公积金</t>
  </si>
  <si>
    <t>其他支出</t>
  </si>
  <si>
    <t xml:space="preserve">  其他支出</t>
  </si>
  <si>
    <t xml:space="preserve">     其他支出</t>
  </si>
  <si>
    <t>转移性支出</t>
  </si>
  <si>
    <t xml:space="preserve">  一般性转移支付</t>
  </si>
  <si>
    <t xml:space="preserve">    公共安全共同财政事权转移支付支出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</si>
  <si>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</si>
  <si>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</si>
  <si>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</si>
  <si>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</si>
  <si>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</si>
  <si>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</si>
  <si>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</si>
  <si>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</si>
  <si>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</si>
  <si>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</si>
  <si>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</si>
  <si>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</si>
  <si>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</si>
  <si>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</si>
  <si>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</si>
  <si>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</si>
  <si>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</si>
  <si>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</si>
  <si>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</si>
  <si>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</si>
  <si>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</si>
  <si>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</si>
  <si>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</si>
  <si>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</si>
  <si>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</si>
  <si>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</si>
  <si>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</si>
  <si>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</si>
  <si>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</si>
  <si>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</si>
  <si>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</si>
  <si>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</si>
  <si>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</si>
  <si>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</si>
  <si>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</si>
  <si>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</si>
  <si>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</si>
  <si>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</si>
  <si>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</si>
  <si>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</si>
  <si>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</si>
  <si>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</si>
  <si>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肃南裕固族自治县马蹄藏族乡人民政府</t>
  </si>
  <si>
    <t xml:space="preserve">    肃南裕固族自治县马蹄藏族乡人民政府</t>
  </si>
  <si>
    <t>一般公共预算支出情况表</t>
  </si>
  <si>
    <t>科目编码</t>
  </si>
  <si>
    <t>科目名称</t>
  </si>
  <si>
    <t>201</t>
  </si>
  <si>
    <t xml:space="preserve">  20101</t>
  </si>
  <si>
    <t>2010101</t>
  </si>
  <si>
    <t xml:space="preserve">     行政运行</t>
  </si>
  <si>
    <t xml:space="preserve">  20102</t>
  </si>
  <si>
    <t xml:space="preserve">     政协事务</t>
  </si>
  <si>
    <t xml:space="preserve">    2010201</t>
  </si>
  <si>
    <t xml:space="preserve">    2010299</t>
  </si>
  <si>
    <t xml:space="preserve">  20103</t>
  </si>
  <si>
    <t xml:space="preserve">    2010301</t>
  </si>
  <si>
    <t xml:space="preserve">    2010302</t>
  </si>
  <si>
    <t xml:space="preserve">     一般行政管理事务</t>
  </si>
  <si>
    <t xml:space="preserve">  20199</t>
  </si>
  <si>
    <t xml:space="preserve">    2019999</t>
  </si>
  <si>
    <t xml:space="preserve">     其他一般公共服务支出</t>
  </si>
  <si>
    <t xml:space="preserve">    2010399</t>
  </si>
  <si>
    <t xml:space="preserve">     其他政府办公厅（室）及相关机构事务支出</t>
  </si>
  <si>
    <t>207</t>
  </si>
  <si>
    <t xml:space="preserve">  20701</t>
  </si>
  <si>
    <t xml:space="preserve">    2070199</t>
  </si>
  <si>
    <t xml:space="preserve">     其他文化和旅游支出</t>
  </si>
  <si>
    <t>208</t>
  </si>
  <si>
    <t xml:space="preserve">  20805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</si>
  <si>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</si>
  <si>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</si>
  <si>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</si>
  <si>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</si>
  <si>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</si>
  <si>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</si>
  <si>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</si>
  <si>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211</t>
  </si>
  <si>
    <t xml:space="preserve">  21104</t>
  </si>
  <si>
    <t xml:space="preserve">   2110401</t>
  </si>
  <si>
    <t xml:space="preserve">   2111103</t>
  </si>
  <si>
    <t xml:space="preserve">   2110399</t>
  </si>
  <si>
    <t>213</t>
  </si>
  <si>
    <t xml:space="preserve">  农林水支出</t>
  </si>
  <si>
    <t xml:space="preserve">  21303</t>
  </si>
  <si>
    <t xml:space="preserve">   2130306</t>
  </si>
  <si>
    <t xml:space="preserve">     水利工程运行与维护</t>
  </si>
  <si>
    <t xml:space="preserve">  21307</t>
  </si>
  <si>
    <t xml:space="preserve">   2130705</t>
  </si>
  <si>
    <t xml:space="preserve">    对村民委员会和村党支部的补助</t>
  </si>
  <si>
    <t>221</t>
  </si>
  <si>
    <t xml:space="preserve">  22102</t>
  </si>
  <si>
    <t xml:space="preserve">   2210201</t>
  </si>
  <si>
    <t>229</t>
  </si>
  <si>
    <t xml:space="preserve">  22999</t>
  </si>
  <si>
    <t xml:space="preserve">  2299999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</si>
  <si>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</si>
  <si>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</si>
  <si>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</si>
  <si>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</si>
  <si>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</si>
  <si>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</si>
  <si>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</si>
  <si>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</si>
  <si>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</si>
  <si>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</si>
  <si>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</si>
  <si>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</si>
  <si>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</si>
  <si>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</si>
  <si>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</si>
  <si>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</si>
  <si>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</si>
  <si>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</si>
  <si>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</si>
  <si>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</si>
  <si>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</si>
  <si>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</si>
  <si>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</si>
  <si>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</si>
  <si>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</si>
  <si>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30199</t>
  </si>
  <si>
    <t>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</si>
  <si>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</si>
  <si>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</si>
  <si>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</si>
  <si>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</si>
  <si>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</si>
  <si>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</si>
  <si>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</si>
  <si>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</si>
  <si>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</si>
  <si>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</si>
  <si>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</si>
  <si>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</si>
  <si>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</si>
  <si>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</si>
  <si>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</si>
  <si>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</si>
  <si>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</si>
  <si>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</si>
  <si>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</si>
  <si>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</si>
  <si>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</si>
  <si>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</si>
  <si>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</si>
  <si>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</si>
  <si>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</si>
  <si>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</si>
  <si>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</si>
  <si>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</si>
  <si>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</si>
  <si>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</si>
  <si>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</si>
  <si>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</si>
  <si>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</si>
  <si>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</si>
  <si>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</si>
  <si>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</si>
  <si>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</si>
  <si>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</si>
  <si>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</si>
  <si>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</si>
  <si>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30399</t>
  </si>
  <si>
    <t xml:space="preserve">  其他对个人和家庭的补助支出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</si>
  <si>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</si>
  <si>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</si>
  <si>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</si>
  <si>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</si>
  <si>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</si>
  <si>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</si>
  <si>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</si>
  <si>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</si>
  <si>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</si>
  <si>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</si>
  <si>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</si>
  <si>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</si>
  <si>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</si>
  <si>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</si>
  <si>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</si>
  <si>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</si>
  <si>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</si>
  <si>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</si>
  <si>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</si>
  <si>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</si>
  <si>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</si>
  <si>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</si>
  <si>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</si>
  <si>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</si>
  <si>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</si>
  <si>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</si>
  <si>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</si>
  <si>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</si>
  <si>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</si>
  <si>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</si>
  <si>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</si>
  <si>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</si>
  <si>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</si>
  <si>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</si>
  <si>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</si>
  <si>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</si>
  <si>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</si>
  <si>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</si>
  <si>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</si>
  <si>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</si>
  <si>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</si>
  <si>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</si>
  <si>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</si>
  <si>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</si>
  <si>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</si>
  <si>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生活补助</t>
  </si>
  <si>
    <t>其他对个人和家庭的补助支出</t>
  </si>
  <si>
    <t>医疗费补助</t>
  </si>
  <si>
    <t>奖励金</t>
  </si>
  <si>
    <t>其他资本性支出</t>
  </si>
  <si>
    <t>办公设备购置</t>
  </si>
  <si>
    <t>专用设备购置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</si>
  <si>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</si>
  <si>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</si>
  <si>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</si>
  <si>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</si>
  <si>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</si>
  <si>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</si>
  <si>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</si>
  <si>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r>
      <rPr>
        <sz val="9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**单位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</si>
</sst>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;[Red]\-#,##0.00\ "/>
    <numFmt numFmtId="177" formatCode="#,##0.00_);[Red]\(#,##0.00\)"/>
    <numFmt numFmtId="178" formatCode="#,##0.00;[Red]#,##0.00"/>
    <numFmt numFmtId="179" formatCode="0.00_ ;[Red]\-0.00\ "/>
  </numFmts>
  <fonts count="38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rgb="FF80008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u/>
      <sz val="10"/>
      <color indexed="12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0"/>
      <color indexed="12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9" borderId="3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3" borderId="31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5" fillId="14" borderId="35" applyNumberFormat="0" applyAlignment="0" applyProtection="0">
      <alignment vertical="center"/>
    </xf>
    <xf numFmtId="0" fontId="28" fillId="14" borderId="30" applyNumberFormat="0" applyAlignment="0" applyProtection="0">
      <alignment vertical="center"/>
    </xf>
    <xf numFmtId="0" fontId="31" fillId="15" borderId="33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</cellStyleXfs>
  <cellXfs count="164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76" fontId="8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3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/>
    </xf>
    <xf numFmtId="176" fontId="5" fillId="0" borderId="8" xfId="0" applyNumberFormat="1" applyFont="1" applyFill="1" applyBorder="1" applyAlignment="1" applyProtection="1">
      <alignment horizontal="right" vertical="center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9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176" fontId="4" fillId="0" borderId="9" xfId="0" applyNumberFormat="1" applyFont="1" applyFill="1" applyBorder="1" applyAlignment="1" applyProtection="1">
      <alignment horizontal="right" vertical="center" wrapText="1"/>
    </xf>
    <xf numFmtId="0" fontId="1" fillId="0" borderId="10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horizontal="right" vertical="center" wrapText="1"/>
    </xf>
    <xf numFmtId="176" fontId="5" fillId="0" borderId="3" xfId="0" applyNumberFormat="1" applyFont="1" applyFill="1" applyBorder="1" applyAlignment="1" applyProtection="1">
      <alignment horizontal="right"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0" fontId="10" fillId="0" borderId="0" xfId="0" applyFont="1"/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/>
    <xf numFmtId="0" fontId="4" fillId="0" borderId="14" xfId="0" applyFont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176" fontId="5" fillId="0" borderId="12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5" fillId="0" borderId="20" xfId="0" applyNumberFormat="1" applyFont="1" applyFill="1" applyBorder="1" applyAlignment="1" applyProtection="1">
      <alignment horizontal="righ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0" applyFont="1" applyBorder="1" applyAlignment="1" applyProtection="1">
      <alignment horizontal="center" vertical="center"/>
    </xf>
    <xf numFmtId="179" fontId="4" fillId="0" borderId="3" xfId="51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vertical="center"/>
    </xf>
    <xf numFmtId="0" fontId="4" fillId="0" borderId="22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176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49" applyFont="1" applyFill="1"/>
    <xf numFmtId="0" fontId="1" fillId="0" borderId="0" xfId="49" applyFont="1" applyBorder="1" applyAlignment="1" applyProtection="1"/>
    <xf numFmtId="0" fontId="2" fillId="0" borderId="0" xfId="49" applyFont="1"/>
    <xf numFmtId="0" fontId="9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2" xfId="49" applyFont="1" applyBorder="1" applyAlignment="1" applyProtection="1">
      <alignment vertical="center"/>
    </xf>
    <xf numFmtId="0" fontId="4" fillId="0" borderId="22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7" xfId="49" applyFont="1" applyBorder="1" applyAlignment="1" applyProtection="1">
      <alignment horizontal="center" vertical="center"/>
    </xf>
    <xf numFmtId="0" fontId="4" fillId="0" borderId="25" xfId="49" applyFont="1" applyBorder="1" applyAlignment="1" applyProtection="1">
      <alignment horizontal="center" vertical="center"/>
    </xf>
    <xf numFmtId="0" fontId="4" fillId="0" borderId="23" xfId="49" applyFont="1" applyBorder="1" applyAlignment="1" applyProtection="1">
      <alignment horizontal="center" vertical="center"/>
    </xf>
    <xf numFmtId="0" fontId="4" fillId="0" borderId="24" xfId="49" applyFont="1" applyFill="1" applyBorder="1" applyAlignment="1" applyProtection="1">
      <alignment vertical="center"/>
    </xf>
    <xf numFmtId="176" fontId="4" fillId="0" borderId="25" xfId="49" applyNumberFormat="1" applyFont="1" applyFill="1" applyBorder="1" applyAlignment="1" applyProtection="1">
      <alignment horizontal="right" vertical="center"/>
    </xf>
    <xf numFmtId="176" fontId="4" fillId="0" borderId="25" xfId="49" applyNumberFormat="1" applyFont="1" applyFill="1" applyBorder="1" applyAlignment="1" applyProtection="1">
      <alignment vertical="center"/>
    </xf>
    <xf numFmtId="176" fontId="4" fillId="0" borderId="24" xfId="49" applyNumberFormat="1" applyFont="1" applyFill="1" applyBorder="1" applyAlignment="1" applyProtection="1">
      <alignment horizontal="right" vertical="center" wrapText="1"/>
    </xf>
    <xf numFmtId="176" fontId="4" fillId="0" borderId="25" xfId="49" applyNumberFormat="1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vertical="center"/>
    </xf>
    <xf numFmtId="176" fontId="4" fillId="0" borderId="23" xfId="49" applyNumberFormat="1" applyFont="1" applyFill="1" applyBorder="1" applyAlignment="1" applyProtection="1">
      <alignment horizontal="right" vertical="center" wrapText="1"/>
    </xf>
    <xf numFmtId="176" fontId="4" fillId="0" borderId="23" xfId="49" applyNumberFormat="1" applyFont="1" applyFill="1" applyBorder="1" applyAlignment="1" applyProtection="1">
      <alignment vertical="center" wrapText="1"/>
    </xf>
    <xf numFmtId="176" fontId="4" fillId="0" borderId="24" xfId="49" applyNumberFormat="1" applyFont="1" applyFill="1" applyBorder="1" applyAlignment="1" applyProtection="1">
      <alignment vertical="center" wrapText="1"/>
    </xf>
    <xf numFmtId="0" fontId="4" fillId="0" borderId="24" xfId="49" applyFont="1" applyFill="1" applyBorder="1" applyAlignment="1" applyProtection="1">
      <alignment horizontal="center" vertical="center"/>
    </xf>
    <xf numFmtId="176" fontId="4" fillId="0" borderId="25" xfId="49" applyNumberFormat="1" applyFont="1" applyFill="1" applyBorder="1" applyAlignment="1" applyProtection="1">
      <alignment horizontal="center" vertical="center"/>
    </xf>
    <xf numFmtId="0" fontId="4" fillId="0" borderId="24" xfId="49" applyFont="1" applyBorder="1" applyAlignment="1" applyProtection="1">
      <alignment horizontal="center" vertical="center"/>
    </xf>
    <xf numFmtId="176" fontId="4" fillId="0" borderId="25" xfId="49" applyNumberFormat="1" applyFont="1" applyBorder="1" applyAlignment="1" applyProtection="1">
      <alignment vertical="center"/>
    </xf>
    <xf numFmtId="176" fontId="4" fillId="0" borderId="25" xfId="49" applyNumberFormat="1" applyFont="1" applyBorder="1" applyAlignment="1" applyProtection="1">
      <alignment horizontal="center" vertical="center"/>
    </xf>
    <xf numFmtId="176" fontId="4" fillId="0" borderId="24" xfId="49" applyNumberFormat="1" applyFont="1" applyBorder="1" applyAlignment="1" applyProtection="1"/>
    <xf numFmtId="4" fontId="4" fillId="0" borderId="25" xfId="49" applyNumberFormat="1" applyFont="1" applyFill="1" applyBorder="1" applyAlignment="1" applyProtection="1">
      <alignment horizontal="right" vertical="center" wrapText="1"/>
    </xf>
    <xf numFmtId="176" fontId="4" fillId="0" borderId="24" xfId="49" applyNumberFormat="1" applyFont="1" applyFill="1" applyBorder="1" applyAlignment="1" applyProtection="1"/>
    <xf numFmtId="176" fontId="4" fillId="0" borderId="25" xfId="49" applyNumberFormat="1" applyFont="1" applyBorder="1" applyAlignment="1" applyProtection="1">
      <alignment horizontal="right" vertical="center" wrapText="1"/>
    </xf>
    <xf numFmtId="176" fontId="4" fillId="0" borderId="25" xfId="49" applyNumberFormat="1" applyFont="1" applyBorder="1" applyAlignment="1" applyProtection="1"/>
    <xf numFmtId="0" fontId="4" fillId="0" borderId="24" xfId="49" applyFont="1" applyBorder="1" applyAlignment="1" applyProtection="1"/>
    <xf numFmtId="176" fontId="4" fillId="0" borderId="26" xfId="49" applyNumberFormat="1" applyFont="1" applyFill="1" applyBorder="1" applyAlignment="1" applyProtection="1">
      <alignment horizontal="right" vertical="center" wrapText="1"/>
    </xf>
    <xf numFmtId="176" fontId="4" fillId="0" borderId="24" xfId="49" applyNumberFormat="1" applyFont="1" applyFill="1" applyBorder="1" applyAlignment="1" applyProtection="1">
      <alignment horizontal="center" vertical="center"/>
    </xf>
    <xf numFmtId="176" fontId="4" fillId="0" borderId="23" xfId="49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14" fillId="0" borderId="1" xfId="1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6" fillId="0" borderId="1" xfId="10" applyFont="1" applyBorder="1" applyAlignment="1" applyProtection="1">
      <alignment vertical="center" wrapText="1"/>
    </xf>
    <xf numFmtId="0" fontId="14" fillId="0" borderId="1" xfId="10" applyFont="1" applyBorder="1" applyAlignment="1" applyProtection="1">
      <alignment vertical="center"/>
    </xf>
    <xf numFmtId="0" fontId="14" fillId="0" borderId="18" xfId="10" applyFont="1" applyBorder="1" applyAlignment="1" applyProtection="1">
      <alignment vertical="center" wrapText="1"/>
    </xf>
    <xf numFmtId="0" fontId="8" fillId="0" borderId="20" xfId="0" applyFont="1" applyBorder="1" applyAlignment="1" applyProtection="1">
      <alignment vertical="center"/>
    </xf>
    <xf numFmtId="0" fontId="6" fillId="0" borderId="18" xfId="10" applyFont="1" applyBorder="1" applyAlignment="1" applyProtection="1">
      <alignment vertical="center" wrapText="1"/>
    </xf>
    <xf numFmtId="0" fontId="8" fillId="0" borderId="20" xfId="0" applyFont="1" applyBorder="1" applyAlignment="1" applyProtection="1"/>
    <xf numFmtId="0" fontId="6" fillId="0" borderId="27" xfId="10" applyFont="1" applyBorder="1" applyAlignment="1" applyProtection="1">
      <alignment vertical="center"/>
    </xf>
    <xf numFmtId="0" fontId="8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workbookViewId="0">
      <selection activeCell="F34" sqref="F34"/>
    </sheetView>
  </sheetViews>
  <sheetFormatPr defaultColWidth="9.18095238095238" defaultRowHeight="12.75" customHeight="1"/>
  <cols>
    <col min="1" max="8" width="17.1809523809524" style="1" customWidth="1"/>
    <col min="9" max="9" width="9" style="1" customWidth="1"/>
    <col min="10" max="16384" width="9.18095238095238" style="3"/>
  </cols>
  <sheetData>
    <row r="1" customHeight="1" spans="1:9">
      <c r="A1"/>
      <c r="B1"/>
      <c r="C1"/>
      <c r="D1"/>
      <c r="E1"/>
      <c r="F1"/>
      <c r="G1"/>
      <c r="H1"/>
      <c r="I1"/>
    </row>
    <row r="2" ht="14.25" customHeight="1" spans="1:1">
      <c r="A2" s="160"/>
    </row>
    <row r="3" ht="18.75" customHeight="1" spans="1:9">
      <c r="A3" s="161" t="s">
        <v>0</v>
      </c>
      <c r="B3" s="162"/>
      <c r="C3" s="161"/>
      <c r="D3" s="161"/>
      <c r="E3" s="161"/>
      <c r="F3" s="161"/>
      <c r="G3" s="161"/>
      <c r="H3" s="161"/>
      <c r="I3"/>
    </row>
    <row r="4" ht="16.5" customHeight="1" spans="1:9">
      <c r="A4" s="161" t="s">
        <v>1</v>
      </c>
      <c r="B4" s="161"/>
      <c r="C4" s="161"/>
      <c r="D4" s="161"/>
      <c r="E4" s="161"/>
      <c r="F4" s="161"/>
      <c r="G4" s="161"/>
      <c r="H4" s="161"/>
      <c r="I4"/>
    </row>
    <row r="5" ht="14.25" customHeight="1" spans="1:9">
      <c r="A5" s="161"/>
      <c r="B5" s="161"/>
      <c r="C5" s="161"/>
      <c r="D5" s="161"/>
      <c r="E5" s="161"/>
      <c r="F5" s="161"/>
      <c r="G5" s="161"/>
      <c r="H5" s="161"/>
      <c r="I5"/>
    </row>
    <row r="6" ht="14.25" customHeight="1" spans="1:9">
      <c r="A6" s="161"/>
      <c r="B6" s="161"/>
      <c r="C6" s="161"/>
      <c r="D6" s="161"/>
      <c r="E6" s="161"/>
      <c r="F6" s="161"/>
      <c r="G6" s="161"/>
      <c r="H6" s="161"/>
      <c r="I6"/>
    </row>
    <row r="7" ht="14.25" customHeight="1" spans="1:9">
      <c r="A7" s="161"/>
      <c r="B7" s="161"/>
      <c r="C7" s="161"/>
      <c r="D7" s="161"/>
      <c r="E7" s="161"/>
      <c r="F7" s="161"/>
      <c r="G7" s="161"/>
      <c r="H7" s="161"/>
      <c r="I7"/>
    </row>
    <row r="8" ht="14.25" customHeight="1" spans="1:9">
      <c r="A8" s="161"/>
      <c r="B8" s="161"/>
      <c r="C8" s="161"/>
      <c r="D8" s="161"/>
      <c r="E8" s="161"/>
      <c r="F8" s="161"/>
      <c r="G8" s="161"/>
      <c r="H8" s="161"/>
      <c r="I8"/>
    </row>
    <row r="9" ht="33" customHeight="1" spans="1:9">
      <c r="A9" s="163" t="s">
        <v>2</v>
      </c>
      <c r="B9" s="163"/>
      <c r="C9" s="163"/>
      <c r="D9" s="163"/>
      <c r="E9" s="163"/>
      <c r="F9" s="163"/>
      <c r="G9" s="163"/>
      <c r="H9" s="163"/>
      <c r="I9"/>
    </row>
    <row r="10" ht="14.25" customHeight="1" spans="1:9">
      <c r="A10" s="161"/>
      <c r="B10" s="161"/>
      <c r="C10" s="161"/>
      <c r="D10" s="161"/>
      <c r="E10" s="161"/>
      <c r="F10" s="161"/>
      <c r="G10" s="161"/>
      <c r="H10" s="161"/>
      <c r="I10"/>
    </row>
    <row r="11" ht="14.25" customHeight="1" spans="1:9">
      <c r="A11" s="161"/>
      <c r="B11" s="161"/>
      <c r="C11" s="161"/>
      <c r="D11" s="161"/>
      <c r="E11" s="161"/>
      <c r="F11" s="161"/>
      <c r="G11" s="161"/>
      <c r="H11" s="161"/>
      <c r="I11"/>
    </row>
    <row r="12" ht="14.25" customHeight="1" spans="1:9">
      <c r="A12" s="161"/>
      <c r="B12" s="161"/>
      <c r="C12" s="161"/>
      <c r="D12" s="161"/>
      <c r="E12" s="161"/>
      <c r="F12" s="161"/>
      <c r="G12" s="161"/>
      <c r="H12" s="161"/>
      <c r="I12"/>
    </row>
    <row r="13" ht="14.25" customHeight="1" spans="1:9">
      <c r="A13" s="161"/>
      <c r="B13" s="161"/>
      <c r="C13" s="161"/>
      <c r="D13" s="161"/>
      <c r="E13" s="161"/>
      <c r="F13" s="161"/>
      <c r="G13" s="161"/>
      <c r="H13" s="161"/>
      <c r="I13"/>
    </row>
    <row r="14" ht="14.25" customHeight="1" spans="1:9">
      <c r="A14" s="161"/>
      <c r="B14" s="161"/>
      <c r="C14" s="161"/>
      <c r="D14" s="161"/>
      <c r="E14" s="161"/>
      <c r="F14" s="161"/>
      <c r="G14" s="161"/>
      <c r="H14" s="161"/>
      <c r="I14"/>
    </row>
    <row r="15" ht="14.25" customHeight="1" spans="1:9">
      <c r="A15" s="161"/>
      <c r="B15" s="161"/>
      <c r="C15" s="161"/>
      <c r="D15" s="161"/>
      <c r="E15" s="161"/>
      <c r="F15" s="161"/>
      <c r="G15" s="161"/>
      <c r="H15" s="161"/>
      <c r="I15"/>
    </row>
    <row r="16" ht="14.25" customHeight="1" spans="1:9">
      <c r="A16" s="161"/>
      <c r="B16" s="161"/>
      <c r="C16" s="161"/>
      <c r="D16" s="161"/>
      <c r="E16" s="161"/>
      <c r="F16" s="161"/>
      <c r="G16" s="161"/>
      <c r="H16" s="161"/>
      <c r="I16"/>
    </row>
    <row r="17" ht="14.25" customHeight="1" spans="1:9">
      <c r="A17" s="161"/>
      <c r="B17" s="161"/>
      <c r="C17" s="161"/>
      <c r="D17" s="161"/>
      <c r="E17" s="161"/>
      <c r="F17" s="161"/>
      <c r="G17" s="161"/>
      <c r="H17" s="161"/>
      <c r="I17"/>
    </row>
    <row r="18" ht="14.25" customHeight="1" spans="1:9">
      <c r="A18" s="161"/>
      <c r="B18" s="161"/>
      <c r="C18" s="161"/>
      <c r="D18" s="161"/>
      <c r="E18" s="161"/>
      <c r="F18" s="161"/>
      <c r="G18" s="161"/>
      <c r="H18" s="161"/>
      <c r="I18"/>
    </row>
    <row r="19" ht="14.25" customHeight="1" spans="1:9">
      <c r="A19" s="162" t="s">
        <v>3</v>
      </c>
      <c r="B19" s="161"/>
      <c r="C19" s="161"/>
      <c r="D19" s="161"/>
      <c r="E19" s="161"/>
      <c r="F19" s="161"/>
      <c r="G19" s="161"/>
      <c r="H19" s="161"/>
      <c r="I19"/>
    </row>
    <row r="20" ht="14.25" customHeight="1" spans="1:9">
      <c r="A20" s="161"/>
      <c r="B20" s="161"/>
      <c r="C20" s="161"/>
      <c r="D20" s="161"/>
      <c r="E20" s="161"/>
      <c r="F20" s="161"/>
      <c r="G20" s="161"/>
      <c r="H20" s="161"/>
      <c r="I20"/>
    </row>
    <row r="21" ht="14.25" customHeight="1" spans="1:9">
      <c r="A21" s="161"/>
      <c r="B21" s="161"/>
      <c r="C21" s="161"/>
      <c r="D21" s="161"/>
      <c r="E21" s="161"/>
      <c r="F21" s="161"/>
      <c r="G21" s="161"/>
      <c r="I21"/>
    </row>
    <row r="22" ht="14.25" customHeight="1" spans="1:9">
      <c r="A22" s="161"/>
      <c r="B22" s="161" t="s">
        <v>4</v>
      </c>
      <c r="E22" s="161" t="s">
        <v>5</v>
      </c>
      <c r="G22" s="161" t="s">
        <v>6</v>
      </c>
      <c r="H22" s="1" t="s">
        <v>7</v>
      </c>
      <c r="I22"/>
    </row>
    <row r="23" ht="15.75" customHeight="1" spans="2:2">
      <c r="B23" s="161" t="s">
        <v>8</v>
      </c>
    </row>
  </sheetData>
  <sheetProtection formatCells="0" formatColumns="0" formatRows="0"/>
  <mergeCells count="2">
    <mergeCell ref="A9:H9"/>
    <mergeCell ref="A19:H19"/>
  </mergeCells>
  <pageMargins left="0.49" right="0.46" top="0.984251968503937" bottom="0.984251968503937" header="0.511811023622047" footer="0.511811023622047"/>
  <pageSetup paperSize="9" scale="9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showGridLines="0" showZeros="0" workbookViewId="0">
      <selection activeCell="G9" sqref="G9"/>
    </sheetView>
  </sheetViews>
  <sheetFormatPr defaultColWidth="9.18095238095238" defaultRowHeight="12.75" customHeight="1" outlineLevelCol="7"/>
  <cols>
    <col min="1" max="1" width="49.2666666666667" style="1" customWidth="1"/>
    <col min="2" max="8" width="10.5428571428571" style="1" customWidth="1"/>
    <col min="9" max="16384" width="9.18095238095238" style="3"/>
  </cols>
  <sheetData>
    <row r="1" ht="24.75" customHeight="1" spans="1:1">
      <c r="A1" s="39" t="s">
        <v>29</v>
      </c>
    </row>
    <row r="2" ht="24.75" customHeight="1" spans="1:8">
      <c r="A2" s="4" t="s">
        <v>297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31</v>
      </c>
    </row>
    <row r="4" ht="24.75" customHeight="1" spans="1:8">
      <c r="A4" s="40" t="s">
        <v>165</v>
      </c>
      <c r="B4" s="41" t="s">
        <v>298</v>
      </c>
      <c r="C4" s="42"/>
      <c r="D4" s="42"/>
      <c r="E4" s="42"/>
      <c r="F4" s="43"/>
      <c r="G4" s="44" t="s">
        <v>299</v>
      </c>
      <c r="H4" s="45" t="s">
        <v>300</v>
      </c>
    </row>
    <row r="5" ht="24.75" customHeight="1" spans="1:8">
      <c r="A5" s="46"/>
      <c r="B5" s="44" t="s">
        <v>84</v>
      </c>
      <c r="C5" s="44" t="s">
        <v>301</v>
      </c>
      <c r="D5" s="44" t="s">
        <v>302</v>
      </c>
      <c r="E5" s="47" t="s">
        <v>303</v>
      </c>
      <c r="F5" s="48"/>
      <c r="G5" s="49"/>
      <c r="H5" s="50"/>
    </row>
    <row r="6" ht="24.75" customHeight="1" spans="1:8">
      <c r="A6" s="51"/>
      <c r="B6" s="52"/>
      <c r="C6" s="52"/>
      <c r="D6" s="52"/>
      <c r="E6" s="47" t="s">
        <v>304</v>
      </c>
      <c r="F6" s="47" t="s">
        <v>305</v>
      </c>
      <c r="G6" s="52"/>
      <c r="H6" s="53"/>
    </row>
    <row r="7" s="12" customFormat="1" ht="24.75" customHeight="1" spans="1:8">
      <c r="A7" s="54" t="s">
        <v>84</v>
      </c>
      <c r="B7" s="55"/>
      <c r="C7" s="55"/>
      <c r="D7" s="55"/>
      <c r="E7" s="55"/>
      <c r="F7" s="55"/>
      <c r="G7" s="55"/>
      <c r="H7" s="56"/>
    </row>
    <row r="8" ht="24.75" customHeight="1" spans="1:8">
      <c r="A8" s="54" t="s">
        <v>168</v>
      </c>
      <c r="B8" s="55"/>
      <c r="C8" s="55"/>
      <c r="D8" s="55">
        <v>7</v>
      </c>
      <c r="E8" s="55"/>
      <c r="F8" s="55">
        <v>2.8</v>
      </c>
      <c r="G8" s="55">
        <v>6</v>
      </c>
      <c r="H8" s="56">
        <v>4</v>
      </c>
    </row>
    <row r="9" ht="24.75" customHeight="1" spans="1:8">
      <c r="A9" s="13" t="s">
        <v>169</v>
      </c>
      <c r="B9" s="57"/>
      <c r="C9" s="57"/>
      <c r="D9" s="57">
        <v>7</v>
      </c>
      <c r="E9" s="57"/>
      <c r="F9" s="57">
        <v>2.8</v>
      </c>
      <c r="G9" s="57">
        <v>6</v>
      </c>
      <c r="H9" s="58">
        <v>4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2"/>
  <sheetViews>
    <sheetView showGridLines="0" showZeros="0" zoomScale="120" zoomScaleNormal="120" topLeftCell="A40" workbookViewId="0">
      <selection activeCell="G39" sqref="G39"/>
    </sheetView>
  </sheetViews>
  <sheetFormatPr defaultColWidth="9.18095238095238" defaultRowHeight="12.75" customHeight="1" outlineLevelCol="6"/>
  <cols>
    <col min="1" max="1" width="8" style="1" customWidth="1"/>
    <col min="2" max="2" width="32.4571428571429" style="1" customWidth="1"/>
    <col min="3" max="5" width="17.8190476190476" style="1" customWidth="1"/>
    <col min="6" max="7" width="6.81904761904762" style="1" customWidth="1"/>
    <col min="8" max="16384" width="9.18095238095238" style="3"/>
  </cols>
  <sheetData>
    <row r="1" ht="25" customHeight="1" spans="1:2">
      <c r="A1" s="25" t="s">
        <v>29</v>
      </c>
      <c r="B1" s="26"/>
    </row>
    <row r="2" ht="25" customHeight="1" spans="1:5">
      <c r="A2" s="4" t="s">
        <v>306</v>
      </c>
      <c r="B2" s="4"/>
      <c r="C2" s="4"/>
      <c r="D2" s="4"/>
      <c r="E2" s="4"/>
    </row>
    <row r="3" ht="25" customHeight="1" spans="5:5">
      <c r="E3" s="5" t="s">
        <v>31</v>
      </c>
    </row>
    <row r="4" ht="25" customHeight="1" spans="1:5">
      <c r="A4" s="6" t="s">
        <v>307</v>
      </c>
      <c r="B4" s="7" t="s">
        <v>34</v>
      </c>
      <c r="C4" s="7" t="s">
        <v>84</v>
      </c>
      <c r="D4" s="7" t="s">
        <v>80</v>
      </c>
      <c r="E4" s="8" t="s">
        <v>81</v>
      </c>
    </row>
    <row r="5" ht="19.5" customHeight="1" spans="1:5">
      <c r="A5" s="6" t="s">
        <v>83</v>
      </c>
      <c r="B5" s="7" t="s">
        <v>83</v>
      </c>
      <c r="C5" s="7">
        <v>1</v>
      </c>
      <c r="D5" s="7">
        <v>2</v>
      </c>
      <c r="E5" s="8">
        <v>3</v>
      </c>
    </row>
    <row r="6" s="12" customFormat="1" ht="25" customHeight="1" spans="1:7">
      <c r="A6" s="27">
        <f>ROW()-5</f>
        <v>1</v>
      </c>
      <c r="B6" s="28" t="s">
        <v>84</v>
      </c>
      <c r="C6" s="29">
        <f>SUM(D6:E6)</f>
        <v>1950.764973</v>
      </c>
      <c r="D6" s="30">
        <f>SUM(D7:D47)</f>
        <v>1325.86528</v>
      </c>
      <c r="E6" s="31">
        <f>SUM(E7:E47)</f>
        <v>624.899693</v>
      </c>
      <c r="F6" s="2"/>
      <c r="G6" s="2"/>
    </row>
    <row r="7" ht="25" customHeight="1" spans="1:5">
      <c r="A7" s="32">
        <f>ROW()-5</f>
        <v>2</v>
      </c>
      <c r="B7" s="33" t="s">
        <v>308</v>
      </c>
      <c r="C7" s="34">
        <f>D7+E7</f>
        <v>232.2552</v>
      </c>
      <c r="D7" s="35">
        <v>232.2552</v>
      </c>
      <c r="E7" s="36"/>
    </row>
    <row r="8" ht="25" customHeight="1" spans="1:5">
      <c r="A8" s="32">
        <f t="shared" ref="A8:A17" si="0">ROW()-5</f>
        <v>3</v>
      </c>
      <c r="B8" s="33" t="s">
        <v>309</v>
      </c>
      <c r="C8" s="34">
        <f t="shared" ref="C8:C40" si="1">D8+E8</f>
        <v>304.1424</v>
      </c>
      <c r="D8" s="35">
        <v>304.1424</v>
      </c>
      <c r="E8" s="36"/>
    </row>
    <row r="9" ht="25" customHeight="1" spans="1:5">
      <c r="A9" s="32">
        <f t="shared" si="0"/>
        <v>4</v>
      </c>
      <c r="B9" s="33" t="s">
        <v>310</v>
      </c>
      <c r="C9" s="34">
        <f t="shared" si="1"/>
        <v>18.4463</v>
      </c>
      <c r="D9" s="35">
        <f>(97047+87416)/10000</f>
        <v>18.4463</v>
      </c>
      <c r="E9" s="36"/>
    </row>
    <row r="10" ht="25" customHeight="1" spans="1:5">
      <c r="A10" s="32">
        <f t="shared" si="0"/>
        <v>5</v>
      </c>
      <c r="B10" s="33" t="s">
        <v>311</v>
      </c>
      <c r="C10" s="34">
        <f t="shared" si="1"/>
        <v>80.927088</v>
      </c>
      <c r="D10" s="35">
        <v>80.927088</v>
      </c>
      <c r="E10" s="36"/>
    </row>
    <row r="11" ht="25" customHeight="1" spans="1:5">
      <c r="A11" s="32">
        <f t="shared" si="0"/>
        <v>6</v>
      </c>
      <c r="B11" s="33" t="s">
        <v>312</v>
      </c>
      <c r="C11" s="34">
        <f t="shared" si="1"/>
        <v>35.430145</v>
      </c>
      <c r="D11" s="35">
        <v>35.430145</v>
      </c>
      <c r="E11" s="36"/>
    </row>
    <row r="12" ht="25" customHeight="1" spans="1:5">
      <c r="A12" s="32">
        <f t="shared" si="0"/>
        <v>7</v>
      </c>
      <c r="B12" s="33" t="s">
        <v>313</v>
      </c>
      <c r="C12" s="34">
        <f t="shared" si="1"/>
        <v>16.474848</v>
      </c>
      <c r="D12" s="35">
        <v>16.474848</v>
      </c>
      <c r="E12" s="36"/>
    </row>
    <row r="13" ht="25" customHeight="1" spans="1:5">
      <c r="A13" s="32">
        <f t="shared" si="0"/>
        <v>8</v>
      </c>
      <c r="B13" s="33" t="s">
        <v>314</v>
      </c>
      <c r="C13" s="34">
        <f t="shared" si="1"/>
        <v>5.766951</v>
      </c>
      <c r="D13" s="35">
        <v>5.766951</v>
      </c>
      <c r="E13" s="36"/>
    </row>
    <row r="14" ht="25" customHeight="1" spans="1:5">
      <c r="A14" s="32">
        <f t="shared" si="0"/>
        <v>9</v>
      </c>
      <c r="B14" s="33" t="s">
        <v>315</v>
      </c>
      <c r="C14" s="34">
        <f t="shared" si="1"/>
        <v>61.741476</v>
      </c>
      <c r="D14" s="35">
        <v>61.741476</v>
      </c>
      <c r="E14" s="36"/>
    </row>
    <row r="15" ht="25" customHeight="1" spans="1:5">
      <c r="A15" s="32">
        <f t="shared" si="0"/>
        <v>10</v>
      </c>
      <c r="B15" s="33" t="s">
        <v>248</v>
      </c>
      <c r="C15" s="34">
        <f t="shared" si="1"/>
        <v>98.1592</v>
      </c>
      <c r="D15" s="35">
        <v>98.1592</v>
      </c>
      <c r="E15" s="36"/>
    </row>
    <row r="16" ht="25" customHeight="1" spans="1:5">
      <c r="A16" s="32">
        <f t="shared" si="0"/>
        <v>11</v>
      </c>
      <c r="B16" s="33" t="s">
        <v>316</v>
      </c>
      <c r="C16" s="34">
        <f t="shared" si="1"/>
        <v>55.708</v>
      </c>
      <c r="D16" s="35">
        <v>51.658</v>
      </c>
      <c r="E16" s="36">
        <v>4.05</v>
      </c>
    </row>
    <row r="17" ht="25" customHeight="1" spans="1:5">
      <c r="A17" s="32">
        <f t="shared" si="0"/>
        <v>12</v>
      </c>
      <c r="B17" s="33" t="s">
        <v>317</v>
      </c>
      <c r="C17" s="34">
        <f t="shared" si="1"/>
        <v>10.44</v>
      </c>
      <c r="D17" s="35">
        <v>10.44</v>
      </c>
      <c r="E17" s="36"/>
    </row>
    <row r="18" ht="25" customHeight="1" spans="1:5">
      <c r="A18" s="32">
        <f t="shared" ref="A18:A27" si="2">ROW()-5</f>
        <v>13</v>
      </c>
      <c r="B18" s="33" t="s">
        <v>318</v>
      </c>
      <c r="C18" s="34">
        <f t="shared" si="1"/>
        <v>0</v>
      </c>
      <c r="D18" s="35"/>
      <c r="E18" s="36"/>
    </row>
    <row r="19" ht="25" customHeight="1" spans="1:5">
      <c r="A19" s="32">
        <f t="shared" si="2"/>
        <v>14</v>
      </c>
      <c r="B19" s="33" t="s">
        <v>319</v>
      </c>
      <c r="C19" s="34">
        <f t="shared" si="1"/>
        <v>0</v>
      </c>
      <c r="D19" s="35"/>
      <c r="E19" s="36"/>
    </row>
    <row r="20" ht="25" customHeight="1" spans="1:5">
      <c r="A20" s="32">
        <f t="shared" si="2"/>
        <v>15</v>
      </c>
      <c r="B20" s="33" t="s">
        <v>320</v>
      </c>
      <c r="C20" s="34">
        <f t="shared" si="1"/>
        <v>0</v>
      </c>
      <c r="D20" s="35"/>
      <c r="E20" s="36"/>
    </row>
    <row r="21" ht="25" customHeight="1" spans="1:5">
      <c r="A21" s="32">
        <f t="shared" si="2"/>
        <v>16</v>
      </c>
      <c r="B21" s="33" t="s">
        <v>321</v>
      </c>
      <c r="C21" s="34">
        <f t="shared" si="1"/>
        <v>0.888</v>
      </c>
      <c r="D21" s="35">
        <v>0.888</v>
      </c>
      <c r="E21" s="36"/>
    </row>
    <row r="22" ht="25" customHeight="1" spans="1:5">
      <c r="A22" s="32">
        <f t="shared" si="2"/>
        <v>17</v>
      </c>
      <c r="B22" s="33" t="s">
        <v>322</v>
      </c>
      <c r="C22" s="34">
        <f t="shared" si="1"/>
        <v>4.44</v>
      </c>
      <c r="D22" s="35">
        <v>4.44</v>
      </c>
      <c r="E22" s="36"/>
    </row>
    <row r="23" ht="25" customHeight="1" spans="1:5">
      <c r="A23" s="32">
        <f t="shared" si="2"/>
        <v>18</v>
      </c>
      <c r="B23" s="33" t="s">
        <v>323</v>
      </c>
      <c r="C23" s="34">
        <f t="shared" si="1"/>
        <v>45.2809</v>
      </c>
      <c r="D23" s="35">
        <v>45.2809</v>
      </c>
      <c r="E23" s="36"/>
    </row>
    <row r="24" ht="25" customHeight="1" spans="1:5">
      <c r="A24" s="32">
        <f t="shared" si="2"/>
        <v>19</v>
      </c>
      <c r="B24" s="33" t="s">
        <v>324</v>
      </c>
      <c r="C24" s="34">
        <f t="shared" si="1"/>
        <v>10.64</v>
      </c>
      <c r="D24" s="35">
        <v>10.64</v>
      </c>
      <c r="E24" s="36"/>
    </row>
    <row r="25" ht="25" customHeight="1" spans="1:5">
      <c r="A25" s="32">
        <f t="shared" si="2"/>
        <v>20</v>
      </c>
      <c r="B25" s="33" t="s">
        <v>301</v>
      </c>
      <c r="C25" s="34">
        <f t="shared" si="1"/>
        <v>0</v>
      </c>
      <c r="D25" s="35"/>
      <c r="E25" s="36"/>
    </row>
    <row r="26" ht="25" customHeight="1" spans="1:5">
      <c r="A26" s="32">
        <f t="shared" si="2"/>
        <v>21</v>
      </c>
      <c r="B26" s="33" t="s">
        <v>325</v>
      </c>
      <c r="C26" s="34">
        <f t="shared" si="1"/>
        <v>0</v>
      </c>
      <c r="D26" s="35"/>
      <c r="E26" s="36"/>
    </row>
    <row r="27" ht="25" customHeight="1" spans="1:5">
      <c r="A27" s="32">
        <f t="shared" si="2"/>
        <v>22</v>
      </c>
      <c r="B27" s="33" t="s">
        <v>326</v>
      </c>
      <c r="C27" s="34">
        <f t="shared" si="1"/>
        <v>0</v>
      </c>
      <c r="D27" s="35"/>
      <c r="E27" s="36"/>
    </row>
    <row r="28" ht="25" customHeight="1" spans="1:5">
      <c r="A28" s="32">
        <f t="shared" ref="A28:A37" si="3">ROW()-5</f>
        <v>23</v>
      </c>
      <c r="B28" s="33" t="s">
        <v>299</v>
      </c>
      <c r="C28" s="34">
        <f t="shared" si="1"/>
        <v>4</v>
      </c>
      <c r="D28" s="35">
        <v>4</v>
      </c>
      <c r="E28" s="36"/>
    </row>
    <row r="29" ht="25" customHeight="1" spans="1:5">
      <c r="A29" s="32">
        <f t="shared" si="3"/>
        <v>24</v>
      </c>
      <c r="B29" s="33" t="s">
        <v>300</v>
      </c>
      <c r="C29" s="34">
        <f t="shared" si="1"/>
        <v>4.44</v>
      </c>
      <c r="D29" s="35">
        <v>4.44</v>
      </c>
      <c r="E29" s="36"/>
    </row>
    <row r="30" ht="25" customHeight="1" spans="1:5">
      <c r="A30" s="32">
        <f t="shared" si="3"/>
        <v>25</v>
      </c>
      <c r="B30" s="33" t="s">
        <v>302</v>
      </c>
      <c r="C30" s="34">
        <f t="shared" si="1"/>
        <v>0.518</v>
      </c>
      <c r="D30" s="35">
        <v>0.518</v>
      </c>
      <c r="E30" s="36"/>
    </row>
    <row r="31" ht="25" customHeight="1" spans="1:5">
      <c r="A31" s="32">
        <f t="shared" si="3"/>
        <v>26</v>
      </c>
      <c r="B31" s="33" t="s">
        <v>327</v>
      </c>
      <c r="C31" s="34">
        <f t="shared" si="1"/>
        <v>0</v>
      </c>
      <c r="D31" s="35"/>
      <c r="E31" s="36"/>
    </row>
    <row r="32" ht="25" customHeight="1" spans="1:5">
      <c r="A32" s="32">
        <f t="shared" si="3"/>
        <v>27</v>
      </c>
      <c r="B32" s="33" t="s">
        <v>328</v>
      </c>
      <c r="C32" s="34">
        <f t="shared" si="1"/>
        <v>0</v>
      </c>
      <c r="D32" s="35"/>
      <c r="E32" s="36"/>
    </row>
    <row r="33" ht="25" customHeight="1" spans="1:5">
      <c r="A33" s="32">
        <f t="shared" si="3"/>
        <v>28</v>
      </c>
      <c r="B33" s="33" t="s">
        <v>329</v>
      </c>
      <c r="C33" s="34">
        <f t="shared" si="1"/>
        <v>10.555392</v>
      </c>
      <c r="D33" s="35">
        <v>10.555392</v>
      </c>
      <c r="E33" s="36"/>
    </row>
    <row r="34" ht="25" customHeight="1" spans="1:5">
      <c r="A34" s="32">
        <f t="shared" si="3"/>
        <v>29</v>
      </c>
      <c r="B34" s="33" t="s">
        <v>330</v>
      </c>
      <c r="C34" s="34">
        <f t="shared" si="1"/>
        <v>5.80638</v>
      </c>
      <c r="D34" s="35">
        <v>5.80638</v>
      </c>
      <c r="E34" s="36"/>
    </row>
    <row r="35" ht="25" customHeight="1" spans="1:5">
      <c r="A35" s="32">
        <f t="shared" si="3"/>
        <v>30</v>
      </c>
      <c r="B35" s="33" t="s">
        <v>331</v>
      </c>
      <c r="C35" s="34">
        <f t="shared" si="1"/>
        <v>1.776</v>
      </c>
      <c r="D35" s="35">
        <v>1.776</v>
      </c>
      <c r="E35" s="36"/>
    </row>
    <row r="36" ht="25" customHeight="1" spans="1:5">
      <c r="A36" s="32">
        <f t="shared" si="3"/>
        <v>31</v>
      </c>
      <c r="B36" s="33" t="s">
        <v>332</v>
      </c>
      <c r="C36" s="34">
        <f t="shared" si="1"/>
        <v>25.8</v>
      </c>
      <c r="D36" s="35">
        <v>25.8</v>
      </c>
      <c r="E36" s="36"/>
    </row>
    <row r="37" ht="25" customHeight="1" spans="1:5">
      <c r="A37" s="32">
        <f t="shared" si="3"/>
        <v>32</v>
      </c>
      <c r="B37" s="33" t="s">
        <v>333</v>
      </c>
      <c r="C37" s="34">
        <f t="shared" si="1"/>
        <v>193.5</v>
      </c>
      <c r="D37" s="35"/>
      <c r="E37" s="36">
        <v>193.5</v>
      </c>
    </row>
    <row r="38" ht="25" customHeight="1" spans="1:5">
      <c r="A38" s="32">
        <f t="shared" ref="A38:A47" si="4">ROW()-5</f>
        <v>33</v>
      </c>
      <c r="B38" s="33" t="s">
        <v>334</v>
      </c>
      <c r="C38" s="34">
        <f t="shared" si="1"/>
        <v>0</v>
      </c>
      <c r="D38" s="35"/>
      <c r="E38" s="36"/>
    </row>
    <row r="39" ht="25" customHeight="1" spans="1:5">
      <c r="A39" s="32">
        <f t="shared" si="4"/>
        <v>34</v>
      </c>
      <c r="B39" s="33" t="s">
        <v>335</v>
      </c>
      <c r="C39" s="34">
        <f t="shared" si="1"/>
        <v>0</v>
      </c>
      <c r="D39" s="35"/>
      <c r="E39" s="36"/>
    </row>
    <row r="40" ht="25" customHeight="1" spans="1:5">
      <c r="A40" s="32">
        <f t="shared" si="4"/>
        <v>35</v>
      </c>
      <c r="B40" s="33" t="s">
        <v>336</v>
      </c>
      <c r="C40" s="34">
        <f t="shared" si="1"/>
        <v>498.9358</v>
      </c>
      <c r="D40" s="35">
        <v>296.139</v>
      </c>
      <c r="E40" s="36">
        <v>202.7968</v>
      </c>
    </row>
    <row r="41" ht="25" customHeight="1" spans="1:5">
      <c r="A41" s="32">
        <f t="shared" si="4"/>
        <v>36</v>
      </c>
      <c r="B41" s="33" t="s">
        <v>337</v>
      </c>
      <c r="C41" s="34">
        <v>0.05</v>
      </c>
      <c r="D41" s="35">
        <v>0.05</v>
      </c>
      <c r="E41" s="36"/>
    </row>
    <row r="42" ht="25" customHeight="1" spans="1:5">
      <c r="A42" s="32">
        <f t="shared" si="4"/>
        <v>37</v>
      </c>
      <c r="B42" s="33" t="s">
        <v>338</v>
      </c>
      <c r="C42" s="34">
        <f>D42+E42</f>
        <v>0</v>
      </c>
      <c r="D42" s="35"/>
      <c r="E42" s="36"/>
    </row>
    <row r="43" ht="25" customHeight="1" spans="1:5">
      <c r="A43" s="32">
        <f t="shared" si="4"/>
        <v>38</v>
      </c>
      <c r="B43" s="33" t="s">
        <v>339</v>
      </c>
      <c r="C43" s="34">
        <f>D43+E43</f>
        <v>0.09</v>
      </c>
      <c r="D43" s="35">
        <v>0.09</v>
      </c>
      <c r="E43" s="36"/>
    </row>
    <row r="44" ht="25" customHeight="1" spans="1:5">
      <c r="A44" s="32">
        <f t="shared" si="4"/>
        <v>39</v>
      </c>
      <c r="B44" s="33" t="s">
        <v>340</v>
      </c>
      <c r="C44" s="34"/>
      <c r="D44" s="35"/>
      <c r="E44" s="36">
        <f>(793.28+224735.65+2020000)/10000</f>
        <v>224.552893</v>
      </c>
    </row>
    <row r="45" ht="25" customHeight="1" spans="1:5">
      <c r="A45" s="32">
        <f t="shared" si="4"/>
        <v>40</v>
      </c>
      <c r="B45" s="33" t="s">
        <v>341</v>
      </c>
      <c r="C45" s="34">
        <f>D45+E45</f>
        <v>0</v>
      </c>
      <c r="D45" s="35"/>
      <c r="E45" s="36"/>
    </row>
    <row r="46" ht="25" customHeight="1" spans="1:5">
      <c r="A46" s="32">
        <f t="shared" si="4"/>
        <v>41</v>
      </c>
      <c r="B46" s="33" t="s">
        <v>342</v>
      </c>
      <c r="C46" s="34">
        <f>D46+E46</f>
        <v>0</v>
      </c>
      <c r="D46" s="35"/>
      <c r="E46" s="36"/>
    </row>
    <row r="47" ht="25" customHeight="1" spans="1:5">
      <c r="A47" s="32">
        <f t="shared" si="4"/>
        <v>42</v>
      </c>
      <c r="B47" s="33" t="s">
        <v>343</v>
      </c>
      <c r="C47" s="34">
        <f>D47+E47</f>
        <v>0</v>
      </c>
      <c r="D47" s="35"/>
      <c r="E47" s="36"/>
    </row>
    <row r="48" customHeight="1" spans="1:7">
      <c r="A48" s="37"/>
      <c r="B48" s="37"/>
      <c r="C48" s="37"/>
      <c r="D48" s="37"/>
      <c r="E48" s="37"/>
      <c r="F48"/>
      <c r="G48"/>
    </row>
    <row r="49" ht="27.75" customHeight="1" spans="1:7">
      <c r="A49" s="38"/>
      <c r="B49"/>
      <c r="C49"/>
      <c r="D49"/>
      <c r="E49"/>
      <c r="F49"/>
      <c r="G49"/>
    </row>
    <row r="51" customHeight="1" spans="1:7">
      <c r="A51"/>
      <c r="B51"/>
      <c r="C51"/>
      <c r="D51"/>
      <c r="E51"/>
      <c r="F51"/>
      <c r="G51"/>
    </row>
    <row r="52" customHeight="1" spans="1:7">
      <c r="A52"/>
      <c r="B52"/>
      <c r="C52"/>
      <c r="D52"/>
      <c r="E52"/>
      <c r="F52"/>
      <c r="G52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98" fitToHeight="100" orientation="portrait" horizontalDpi="300" verticalDpi="3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showGridLines="0" showZeros="0" workbookViewId="0">
      <selection activeCell="A1" sqref="A1"/>
    </sheetView>
  </sheetViews>
  <sheetFormatPr defaultColWidth="9.18095238095238" defaultRowHeight="12.75" customHeight="1" outlineLevelRow="7"/>
  <cols>
    <col min="1" max="1" width="60.7238095238095" style="1" customWidth="1"/>
    <col min="2" max="2" width="22.1809523809524" style="1" customWidth="1"/>
    <col min="3" max="3" width="2.81904761904762" style="1" customWidth="1"/>
    <col min="4" max="13" width="9.18095238095238" style="1"/>
    <col min="14" max="16384" width="9.18095238095238" style="3"/>
  </cols>
  <sheetData>
    <row r="1" customHeight="1" spans="1:13">
      <c r="A1" s="16" t="s">
        <v>29</v>
      </c>
      <c r="B1"/>
      <c r="C1"/>
      <c r="D1"/>
      <c r="E1"/>
      <c r="F1"/>
      <c r="G1"/>
      <c r="H1"/>
      <c r="I1"/>
      <c r="J1"/>
      <c r="K1"/>
      <c r="L1"/>
      <c r="M1"/>
    </row>
    <row r="2" ht="32.25" customHeight="1" spans="1:13">
      <c r="A2" s="4" t="s">
        <v>344</v>
      </c>
      <c r="B2" s="4"/>
      <c r="C2"/>
      <c r="D2"/>
      <c r="E2"/>
      <c r="F2"/>
      <c r="G2"/>
      <c r="H2"/>
      <c r="I2"/>
      <c r="J2"/>
      <c r="K2"/>
      <c r="L2"/>
      <c r="M2"/>
    </row>
    <row r="3" ht="15" customHeight="1" spans="2:13">
      <c r="B3" s="5" t="s">
        <v>31</v>
      </c>
      <c r="C3"/>
      <c r="D3"/>
      <c r="E3"/>
      <c r="F3"/>
      <c r="G3"/>
      <c r="H3"/>
      <c r="I3"/>
      <c r="J3"/>
      <c r="K3"/>
      <c r="L3"/>
      <c r="M3"/>
    </row>
    <row r="4" ht="15" customHeight="1" spans="1:13">
      <c r="A4" s="17" t="s">
        <v>345</v>
      </c>
      <c r="B4" s="18" t="s">
        <v>35</v>
      </c>
      <c r="C4"/>
      <c r="D4"/>
      <c r="E4"/>
      <c r="F4"/>
      <c r="G4"/>
      <c r="H4"/>
      <c r="I4"/>
      <c r="J4"/>
      <c r="K4"/>
      <c r="L4"/>
      <c r="M4"/>
    </row>
    <row r="5" ht="15" customHeight="1" spans="1:13">
      <c r="A5" s="19"/>
      <c r="B5" s="20"/>
      <c r="C5"/>
      <c r="D5"/>
      <c r="E5"/>
      <c r="F5"/>
      <c r="G5"/>
      <c r="H5"/>
      <c r="I5"/>
      <c r="J5"/>
      <c r="K5"/>
      <c r="L5"/>
      <c r="M5"/>
    </row>
    <row r="6" s="12" customFormat="1" ht="26.25" customHeight="1" spans="1:13">
      <c r="A6" s="21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ht="13.5" customHeight="1" spans="1:13">
      <c r="A7"/>
      <c r="B7"/>
      <c r="C7"/>
      <c r="D7"/>
      <c r="E7"/>
      <c r="F7"/>
      <c r="G7"/>
      <c r="H7"/>
      <c r="I7"/>
      <c r="J7"/>
      <c r="K7"/>
      <c r="L7"/>
      <c r="M7"/>
    </row>
    <row r="8" ht="18.75" customHeight="1" spans="1:13">
      <c r="A8" s="24"/>
      <c r="B8"/>
      <c r="C8"/>
      <c r="D8"/>
      <c r="E8"/>
      <c r="F8"/>
      <c r="G8"/>
      <c r="H8"/>
      <c r="I8"/>
      <c r="J8"/>
      <c r="K8"/>
      <c r="L8"/>
      <c r="M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tabSelected="1" workbookViewId="0">
      <selection activeCell="A10" sqref="A10"/>
    </sheetView>
  </sheetViews>
  <sheetFormatPr defaultColWidth="9.18095238095238" defaultRowHeight="12.75" customHeight="1"/>
  <cols>
    <col min="1" max="1" width="41.8190476190476" style="1" customWidth="1"/>
    <col min="2" max="2" width="20.2666666666667" style="1" customWidth="1"/>
    <col min="3" max="3" width="26.5428571428571" style="1" customWidth="1"/>
    <col min="4" max="4" width="25.2666666666667" style="1" customWidth="1"/>
    <col min="5" max="5" width="22.2666666666667" style="1" customWidth="1"/>
    <col min="6" max="7" width="6.81904761904762" style="1" customWidth="1"/>
    <col min="8" max="16384" width="9.18095238095238" style="3"/>
  </cols>
  <sheetData>
    <row r="1" ht="24.75" customHeight="1"/>
    <row r="2" ht="24.75" customHeight="1" spans="1:5">
      <c r="A2" s="4" t="s">
        <v>346</v>
      </c>
      <c r="B2" s="4"/>
      <c r="C2" s="4"/>
      <c r="D2" s="4"/>
      <c r="E2" s="4"/>
    </row>
    <row r="3" ht="24.75" customHeight="1" spans="5:5">
      <c r="E3" s="5" t="s">
        <v>31</v>
      </c>
    </row>
    <row r="4" ht="24.75" customHeight="1" spans="1:5">
      <c r="A4" s="6" t="s">
        <v>165</v>
      </c>
      <c r="B4" s="7" t="s">
        <v>84</v>
      </c>
      <c r="C4" s="7" t="s">
        <v>347</v>
      </c>
      <c r="D4" s="7" t="s">
        <v>348</v>
      </c>
      <c r="E4" s="8" t="s">
        <v>349</v>
      </c>
    </row>
    <row r="5" s="1" customFormat="1" ht="24.75" customHeight="1" spans="1:12">
      <c r="A5" s="6" t="s">
        <v>83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</row>
    <row r="6" s="2" customFormat="1" ht="24.75" customHeight="1" spans="1:12">
      <c r="A6" s="9" t="s">
        <v>84</v>
      </c>
      <c r="B6" s="10"/>
      <c r="C6" s="10"/>
      <c r="D6" s="10">
        <v>0</v>
      </c>
      <c r="E6" s="11">
        <v>0</v>
      </c>
      <c r="H6" s="12"/>
      <c r="I6" s="12"/>
      <c r="J6" s="12"/>
      <c r="K6" s="12"/>
      <c r="L6" s="12"/>
    </row>
    <row r="7" s="1" customFormat="1" ht="24.75" customHeight="1" spans="1:12">
      <c r="A7" s="9" t="s">
        <v>123</v>
      </c>
      <c r="B7" s="10"/>
      <c r="C7" s="10"/>
      <c r="D7" s="10">
        <v>0</v>
      </c>
      <c r="E7" s="11">
        <v>0</v>
      </c>
      <c r="H7" s="3"/>
      <c r="I7" s="3"/>
      <c r="J7" s="3"/>
      <c r="K7" s="3"/>
      <c r="L7" s="3"/>
    </row>
    <row r="8" ht="24.75" customHeight="1" spans="1:5">
      <c r="A8" s="9" t="s">
        <v>124</v>
      </c>
      <c r="B8" s="10"/>
      <c r="C8" s="10"/>
      <c r="D8" s="10">
        <v>0</v>
      </c>
      <c r="E8" s="11">
        <v>0</v>
      </c>
    </row>
    <row r="9" ht="24.75" customHeight="1" spans="1:5">
      <c r="A9" s="9" t="s">
        <v>125</v>
      </c>
      <c r="B9" s="10"/>
      <c r="C9" s="10"/>
      <c r="D9" s="10">
        <v>0</v>
      </c>
      <c r="E9" s="11">
        <v>0</v>
      </c>
    </row>
    <row r="10" ht="24.75" customHeight="1" spans="1:5">
      <c r="A10" s="13" t="s">
        <v>350</v>
      </c>
      <c r="B10" s="14"/>
      <c r="C10" s="14"/>
      <c r="D10" s="14">
        <v>0</v>
      </c>
      <c r="E10" s="15">
        <v>0</v>
      </c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.18095238095238" defaultRowHeight="12.75" customHeight="1" outlineLevelCol="3"/>
  <cols>
    <col min="1" max="1" width="9.18095238095238" style="1"/>
    <col min="2" max="2" width="65.2666666666667" style="1" customWidth="1"/>
    <col min="3" max="3" width="45.7238095238095" style="1" customWidth="1"/>
    <col min="4" max="4" width="9.18095238095238" style="1"/>
    <col min="5" max="16384" width="9.18095238095238" style="3"/>
  </cols>
  <sheetData>
    <row r="1" ht="24.75" customHeight="1" spans="1:4">
      <c r="A1"/>
      <c r="B1"/>
      <c r="C1"/>
      <c r="D1"/>
    </row>
    <row r="2" ht="24.75" customHeight="1" spans="2:4">
      <c r="B2" s="4" t="s">
        <v>9</v>
      </c>
      <c r="C2" s="4"/>
      <c r="D2"/>
    </row>
    <row r="3" ht="24.75" customHeight="1" spans="2:4">
      <c r="B3" s="147"/>
      <c r="C3"/>
      <c r="D3"/>
    </row>
    <row r="4" ht="24.75" customHeight="1" spans="2:4">
      <c r="B4" s="148" t="s">
        <v>10</v>
      </c>
      <c r="C4" s="149" t="s">
        <v>11</v>
      </c>
      <c r="D4"/>
    </row>
    <row r="5" ht="24.75" customHeight="1" spans="2:4">
      <c r="B5" s="150" t="s">
        <v>12</v>
      </c>
      <c r="C5" s="151"/>
      <c r="D5"/>
    </row>
    <row r="6" ht="24.75" customHeight="1" spans="2:4">
      <c r="B6" s="150" t="s">
        <v>13</v>
      </c>
      <c r="C6" s="151" t="s">
        <v>14</v>
      </c>
      <c r="D6"/>
    </row>
    <row r="7" ht="24.75" customHeight="1" spans="2:4">
      <c r="B7" s="150" t="s">
        <v>15</v>
      </c>
      <c r="C7" s="151" t="s">
        <v>16</v>
      </c>
      <c r="D7"/>
    </row>
    <row r="8" ht="24.75" customHeight="1" spans="2:4">
      <c r="B8" s="152" t="s">
        <v>17</v>
      </c>
      <c r="C8" s="151"/>
      <c r="D8"/>
    </row>
    <row r="9" ht="24.75" customHeight="1" spans="2:4">
      <c r="B9" s="152" t="s">
        <v>18</v>
      </c>
      <c r="C9" s="151" t="s">
        <v>19</v>
      </c>
      <c r="D9"/>
    </row>
    <row r="10" ht="24.75" customHeight="1" spans="2:4">
      <c r="B10" s="150" t="s">
        <v>20</v>
      </c>
      <c r="C10" s="151" t="s">
        <v>21</v>
      </c>
      <c r="D10"/>
    </row>
    <row r="11" ht="24.75" customHeight="1" spans="2:4">
      <c r="B11" s="153" t="s">
        <v>22</v>
      </c>
      <c r="C11" s="151" t="s">
        <v>23</v>
      </c>
      <c r="D11"/>
    </row>
    <row r="12" ht="24.75" customHeight="1" spans="2:4">
      <c r="B12" s="154" t="s">
        <v>24</v>
      </c>
      <c r="C12" s="155" t="s">
        <v>25</v>
      </c>
      <c r="D12"/>
    </row>
    <row r="13" ht="24.75" customHeight="1" spans="2:4">
      <c r="B13" s="156" t="s">
        <v>26</v>
      </c>
      <c r="C13" s="157"/>
      <c r="D13"/>
    </row>
    <row r="14" ht="24.75" customHeight="1" spans="2:4">
      <c r="B14" s="154" t="s">
        <v>27</v>
      </c>
      <c r="C14" s="157"/>
      <c r="D14"/>
    </row>
    <row r="15" ht="24.75" customHeight="1" spans="2:4">
      <c r="B15" s="158" t="s">
        <v>28</v>
      </c>
      <c r="C15" s="159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3"/>
  <sheetViews>
    <sheetView showGridLines="0" showZeros="0" topLeftCell="A13" workbookViewId="0">
      <selection activeCell="E32" sqref="E32"/>
    </sheetView>
  </sheetViews>
  <sheetFormatPr defaultColWidth="9.18095238095238" defaultRowHeight="12.75" customHeight="1" outlineLevelCol="3"/>
  <cols>
    <col min="1" max="1" width="29.7238095238095" style="113" customWidth="1"/>
    <col min="2" max="2" width="17.5428571428571" style="113" customWidth="1"/>
    <col min="3" max="3" width="28.5428571428571" style="113" customWidth="1"/>
    <col min="4" max="4" width="15.5428571428571" style="113" customWidth="1"/>
    <col min="5" max="16384" width="9.18095238095238" style="114"/>
  </cols>
  <sheetData>
    <row r="1" ht="24.75" customHeight="1" spans="1:1">
      <c r="A1" s="115" t="s">
        <v>29</v>
      </c>
    </row>
    <row r="2" ht="24.75" customHeight="1" spans="1:4">
      <c r="A2" s="116" t="s">
        <v>30</v>
      </c>
      <c r="B2" s="116"/>
      <c r="C2" s="116"/>
      <c r="D2" s="116"/>
    </row>
    <row r="3" ht="24.75" customHeight="1" spans="1:4">
      <c r="A3" s="117"/>
      <c r="B3" s="118"/>
      <c r="C3" s="119"/>
      <c r="D3" s="120" t="s">
        <v>31</v>
      </c>
    </row>
    <row r="4" ht="24.75" customHeight="1" spans="1:4">
      <c r="A4" s="121" t="s">
        <v>32</v>
      </c>
      <c r="B4" s="122"/>
      <c r="C4" s="122" t="s">
        <v>33</v>
      </c>
      <c r="D4" s="123"/>
    </row>
    <row r="5" ht="24.75" customHeight="1" spans="1:4">
      <c r="A5" s="121" t="s">
        <v>34</v>
      </c>
      <c r="B5" s="122" t="s">
        <v>35</v>
      </c>
      <c r="C5" s="122" t="s">
        <v>34</v>
      </c>
      <c r="D5" s="123" t="s">
        <v>35</v>
      </c>
    </row>
    <row r="6" s="112" customFormat="1" ht="24.75" customHeight="1" spans="1:4">
      <c r="A6" s="124" t="s">
        <v>36</v>
      </c>
      <c r="B6" s="125">
        <v>1717.42048</v>
      </c>
      <c r="C6" s="126" t="s">
        <v>37</v>
      </c>
      <c r="D6" s="127">
        <v>1026.705137</v>
      </c>
    </row>
    <row r="7" s="112" customFormat="1" ht="24.75" customHeight="1" spans="1:4">
      <c r="A7" s="124" t="s">
        <v>38</v>
      </c>
      <c r="B7" s="128">
        <v>0</v>
      </c>
      <c r="C7" s="126" t="s">
        <v>39</v>
      </c>
      <c r="D7" s="127"/>
    </row>
    <row r="8" s="112" customFormat="1" ht="24.75" customHeight="1" spans="1:4">
      <c r="A8" s="129" t="s">
        <v>40</v>
      </c>
      <c r="B8" s="128">
        <v>0</v>
      </c>
      <c r="C8" s="126" t="s">
        <v>41</v>
      </c>
      <c r="D8" s="127"/>
    </row>
    <row r="9" s="112" customFormat="1" ht="24.75" customHeight="1" spans="1:4">
      <c r="A9" s="124" t="s">
        <v>42</v>
      </c>
      <c r="B9" s="128">
        <v>0</v>
      </c>
      <c r="C9" s="126" t="s">
        <v>43</v>
      </c>
      <c r="D9" s="127"/>
    </row>
    <row r="10" s="112" customFormat="1" ht="24.75" customHeight="1" spans="1:4">
      <c r="A10" s="124" t="s">
        <v>44</v>
      </c>
      <c r="B10" s="128">
        <v>0</v>
      </c>
      <c r="C10" s="126" t="s">
        <v>45</v>
      </c>
      <c r="D10" s="127"/>
    </row>
    <row r="11" s="112" customFormat="1" ht="24.75" customHeight="1" spans="1:4">
      <c r="A11" s="129" t="s">
        <v>46</v>
      </c>
      <c r="B11" s="128">
        <v>0</v>
      </c>
      <c r="C11" s="126" t="s">
        <v>47</v>
      </c>
      <c r="D11" s="130"/>
    </row>
    <row r="12" s="112" customFormat="1" ht="24.75" customHeight="1" spans="1:4">
      <c r="A12" s="129" t="s">
        <v>48</v>
      </c>
      <c r="B12" s="128">
        <v>0</v>
      </c>
      <c r="C12" s="126" t="s">
        <v>49</v>
      </c>
      <c r="D12" s="131">
        <v>8.05</v>
      </c>
    </row>
    <row r="13" s="112" customFormat="1" ht="24.75" customHeight="1" spans="1:4">
      <c r="A13" s="124" t="s">
        <v>50</v>
      </c>
      <c r="B13" s="128">
        <v>0</v>
      </c>
      <c r="C13" s="126" t="s">
        <v>51</v>
      </c>
      <c r="D13" s="132">
        <v>86.694039</v>
      </c>
    </row>
    <row r="14" s="112" customFormat="1" ht="24.75" customHeight="1" spans="1:4">
      <c r="A14" s="124" t="s">
        <v>52</v>
      </c>
      <c r="B14" s="128">
        <v>0</v>
      </c>
      <c r="C14" s="126" t="s">
        <v>53</v>
      </c>
      <c r="D14" s="132"/>
    </row>
    <row r="15" s="112" customFormat="1" ht="24.75" customHeight="1" spans="1:4">
      <c r="A15" s="129"/>
      <c r="B15" s="126"/>
      <c r="C15" s="126" t="s">
        <v>54</v>
      </c>
      <c r="D15" s="132">
        <v>51.904993</v>
      </c>
    </row>
    <row r="16" s="112" customFormat="1" ht="24.75" customHeight="1" spans="1:4">
      <c r="A16" s="129"/>
      <c r="B16" s="126"/>
      <c r="C16" s="126" t="s">
        <v>55</v>
      </c>
      <c r="D16" s="132">
        <v>44.129328</v>
      </c>
    </row>
    <row r="17" s="112" customFormat="1" ht="24.75" customHeight="1" spans="1:4">
      <c r="A17" s="124"/>
      <c r="B17" s="126"/>
      <c r="C17" s="126" t="s">
        <v>56</v>
      </c>
      <c r="D17" s="132"/>
    </row>
    <row r="18" s="112" customFormat="1" ht="24.75" customHeight="1" spans="1:4">
      <c r="A18" s="124"/>
      <c r="B18" s="126"/>
      <c r="C18" s="126" t="s">
        <v>57</v>
      </c>
      <c r="D18" s="132">
        <v>469.54</v>
      </c>
    </row>
    <row r="19" s="112" customFormat="1" ht="24.75" customHeight="1" spans="1:4">
      <c r="A19" s="124"/>
      <c r="B19" s="126"/>
      <c r="C19" s="126" t="s">
        <v>58</v>
      </c>
      <c r="D19" s="132"/>
    </row>
    <row r="20" s="112" customFormat="1" ht="24.75" customHeight="1" spans="1:4">
      <c r="A20" s="124"/>
      <c r="B20" s="126"/>
      <c r="C20" s="126" t="s">
        <v>59</v>
      </c>
      <c r="D20" s="132">
        <v>0</v>
      </c>
    </row>
    <row r="21" s="112" customFormat="1" ht="24.75" customHeight="1" spans="1:4">
      <c r="A21" s="124"/>
      <c r="B21" s="126"/>
      <c r="C21" s="126" t="s">
        <v>60</v>
      </c>
      <c r="D21" s="132">
        <v>0</v>
      </c>
    </row>
    <row r="22" s="112" customFormat="1" ht="24.75" customHeight="1" spans="1:4">
      <c r="A22" s="124"/>
      <c r="B22" s="126"/>
      <c r="C22" s="126" t="s">
        <v>61</v>
      </c>
      <c r="D22" s="132">
        <v>0</v>
      </c>
    </row>
    <row r="23" s="112" customFormat="1" ht="24.75" customHeight="1" spans="1:4">
      <c r="A23" s="124"/>
      <c r="B23" s="126"/>
      <c r="C23" s="126" t="s">
        <v>62</v>
      </c>
      <c r="D23" s="132">
        <v>61.741476</v>
      </c>
    </row>
    <row r="24" s="112" customFormat="1" ht="24.75" customHeight="1" spans="1:4">
      <c r="A24" s="124"/>
      <c r="B24" s="126"/>
      <c r="C24" s="126" t="s">
        <v>63</v>
      </c>
      <c r="D24" s="132">
        <v>202</v>
      </c>
    </row>
    <row r="25" s="112" customFormat="1" ht="24.75" customHeight="1" spans="1:4">
      <c r="A25" s="133" t="s">
        <v>64</v>
      </c>
      <c r="B25" s="128">
        <f>SUM(B6:B23)</f>
        <v>1717.42048</v>
      </c>
      <c r="C25" s="134" t="s">
        <v>65</v>
      </c>
      <c r="D25" s="130">
        <f>SUM(D6:D24)</f>
        <v>1950.764973</v>
      </c>
    </row>
    <row r="26" ht="24.75" customHeight="1" spans="1:4">
      <c r="A26" s="135"/>
      <c r="B26" s="136"/>
      <c r="C26" s="137"/>
      <c r="D26" s="138"/>
    </row>
    <row r="27" ht="24.75" customHeight="1" spans="1:4">
      <c r="A27" s="135"/>
      <c r="B27" s="136"/>
      <c r="C27" s="137"/>
      <c r="D27" s="138"/>
    </row>
    <row r="28" s="112" customFormat="1" ht="24.75" customHeight="1" spans="1:4">
      <c r="A28" s="124" t="s">
        <v>66</v>
      </c>
      <c r="B28" s="139">
        <v>233.344493</v>
      </c>
      <c r="C28" s="126" t="s">
        <v>67</v>
      </c>
      <c r="D28" s="130"/>
    </row>
    <row r="29" s="112" customFormat="1" ht="24.75" customHeight="1" spans="1:4">
      <c r="A29" s="124" t="s">
        <v>68</v>
      </c>
      <c r="B29" s="139"/>
      <c r="C29" s="126"/>
      <c r="D29" s="140"/>
    </row>
    <row r="30" ht="24.75" customHeight="1" spans="1:4">
      <c r="A30" s="114"/>
      <c r="B30" s="141"/>
      <c r="C30" s="142"/>
      <c r="D30" s="138"/>
    </row>
    <row r="31" ht="24.75" customHeight="1" spans="1:4">
      <c r="A31" s="143"/>
      <c r="B31" s="141"/>
      <c r="C31" s="142"/>
      <c r="D31" s="138"/>
    </row>
    <row r="32" s="112" customFormat="1" ht="24.75" customHeight="1" spans="1:4">
      <c r="A32" s="133" t="s">
        <v>69</v>
      </c>
      <c r="B32" s="144">
        <f>SUM(B28+B25)</f>
        <v>1950.764973</v>
      </c>
      <c r="C32" s="145" t="s">
        <v>70</v>
      </c>
      <c r="D32" s="146">
        <f>D25</f>
        <v>1950.764973</v>
      </c>
    </row>
    <row r="33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D3" sqref="D3"/>
    </sheetView>
  </sheetViews>
  <sheetFormatPr defaultColWidth="9.18095238095238" defaultRowHeight="12.75" customHeight="1" outlineLevelCol="2"/>
  <cols>
    <col min="1" max="1" width="44.8190476190476" style="1" customWidth="1"/>
    <col min="2" max="2" width="29.8190476190476" style="1" customWidth="1"/>
    <col min="3" max="3" width="31.2666666666667" style="1" customWidth="1"/>
    <col min="4" max="16384" width="9.18095238095238" style="3"/>
  </cols>
  <sheetData>
    <row r="1" ht="24.75" customHeight="1" spans="1:1">
      <c r="A1" s="25" t="s">
        <v>29</v>
      </c>
    </row>
    <row r="2" ht="24.75" customHeight="1" spans="1:2">
      <c r="A2" s="4" t="s">
        <v>71</v>
      </c>
      <c r="B2" s="4"/>
    </row>
    <row r="3" ht="24.75" customHeight="1" spans="1:2">
      <c r="A3" s="106"/>
      <c r="B3" s="107"/>
    </row>
    <row r="4" ht="24" customHeight="1" spans="1:2">
      <c r="A4" s="108" t="s">
        <v>34</v>
      </c>
      <c r="B4" s="109" t="s">
        <v>35</v>
      </c>
    </row>
    <row r="5" s="12" customFormat="1" ht="24.75" customHeight="1" spans="1:3">
      <c r="A5" s="110" t="s">
        <v>36</v>
      </c>
      <c r="B5" s="111">
        <f>B6</f>
        <v>1717.42048</v>
      </c>
      <c r="C5" s="2"/>
    </row>
    <row r="6" ht="24.75" customHeight="1" spans="1:2">
      <c r="A6" s="110" t="s">
        <v>72</v>
      </c>
      <c r="B6" s="111">
        <f>B7</f>
        <v>1717.42048</v>
      </c>
    </row>
    <row r="7" ht="24.75" customHeight="1" spans="1:2">
      <c r="A7" s="110" t="s">
        <v>73</v>
      </c>
      <c r="B7" s="111">
        <v>1717.42048</v>
      </c>
    </row>
    <row r="8" ht="24.75" customHeight="1" spans="1:2">
      <c r="A8" s="110" t="s">
        <v>66</v>
      </c>
      <c r="B8" s="111">
        <f>B9</f>
        <v>233.344493</v>
      </c>
    </row>
    <row r="9" ht="24.75" customHeight="1" spans="1:2">
      <c r="A9" s="110" t="s">
        <v>74</v>
      </c>
      <c r="B9" s="111">
        <f>B10</f>
        <v>233.344493</v>
      </c>
    </row>
    <row r="10" ht="24.75" customHeight="1" spans="1:2">
      <c r="A10" s="110" t="s">
        <v>75</v>
      </c>
      <c r="B10" s="111">
        <v>233.344493</v>
      </c>
    </row>
    <row r="11" ht="24.75" customHeight="1" spans="1:2">
      <c r="A11" s="110" t="s">
        <v>76</v>
      </c>
      <c r="B11" s="111">
        <f>B8+B5</f>
        <v>1950.764973</v>
      </c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9"/>
  <sheetViews>
    <sheetView showGridLines="0" showZeros="0" topLeftCell="A28" workbookViewId="0">
      <selection activeCell="C6" sqref="C6"/>
    </sheetView>
  </sheetViews>
  <sheetFormatPr defaultColWidth="9.18095238095238" defaultRowHeight="12.75" customHeight="1" outlineLevelCol="6"/>
  <cols>
    <col min="1" max="1" width="34.1809523809524" style="1" customWidth="1"/>
    <col min="2" max="4" width="17.2666666666667" style="1" customWidth="1"/>
    <col min="5" max="5" width="15.1809523809524" style="1" customWidth="1"/>
    <col min="6" max="7" width="6.81904761904762" style="1" customWidth="1"/>
    <col min="8" max="16384" width="9.18095238095238" style="3"/>
  </cols>
  <sheetData>
    <row r="1" ht="24.75" customHeight="1" spans="1:1">
      <c r="A1" s="25" t="s">
        <v>29</v>
      </c>
    </row>
    <row r="2" ht="24.75" customHeight="1" spans="1:5">
      <c r="A2" s="100" t="s">
        <v>77</v>
      </c>
      <c r="B2" s="100"/>
      <c r="C2" s="100"/>
      <c r="D2" s="100"/>
      <c r="E2" s="100"/>
    </row>
    <row r="3" ht="24.75" customHeight="1" spans="1:5">
      <c r="A3" s="86"/>
      <c r="B3" s="86"/>
      <c r="E3" s="5" t="s">
        <v>31</v>
      </c>
    </row>
    <row r="4" ht="24.75" customHeight="1" spans="1:5">
      <c r="A4" s="6" t="s">
        <v>78</v>
      </c>
      <c r="B4" s="6" t="s">
        <v>79</v>
      </c>
      <c r="C4" s="7" t="s">
        <v>80</v>
      </c>
      <c r="D4" s="8" t="s">
        <v>81</v>
      </c>
      <c r="E4" s="101" t="s">
        <v>82</v>
      </c>
    </row>
    <row r="5" ht="24.75" customHeight="1" spans="1:5">
      <c r="A5" s="6" t="s">
        <v>83</v>
      </c>
      <c r="B5" s="6">
        <v>1</v>
      </c>
      <c r="C5" s="7">
        <v>2</v>
      </c>
      <c r="D5" s="8">
        <v>3</v>
      </c>
      <c r="E5" s="102">
        <v>4</v>
      </c>
    </row>
    <row r="6" s="12" customFormat="1" ht="29.25" customHeight="1" spans="1:7">
      <c r="A6" s="103" t="s">
        <v>84</v>
      </c>
      <c r="B6" s="65">
        <f>B7+B19+B22+B27+B31+B36+B41+B44</f>
        <v>1950.764973</v>
      </c>
      <c r="C6" s="65">
        <f>C7+C19+C22+C27+C31+C36+C41</f>
        <v>1317.07368</v>
      </c>
      <c r="D6" s="65">
        <f>D7+D19+D22+D27+D31+D36+D41</f>
        <v>400.3468</v>
      </c>
      <c r="E6" s="74">
        <f>E13+E19+E31+E44</f>
        <v>233.344493</v>
      </c>
      <c r="F6" s="2"/>
      <c r="G6" s="2"/>
    </row>
    <row r="7" ht="29.25" customHeight="1" spans="1:5">
      <c r="A7" s="103" t="s">
        <v>85</v>
      </c>
      <c r="B7" s="65">
        <f>B8+B10+B13+B17</f>
        <v>1026.705137</v>
      </c>
      <c r="C7" s="66">
        <f>C8+C10+C13</f>
        <v>834.193172</v>
      </c>
      <c r="D7" s="76">
        <v>161.2968</v>
      </c>
      <c r="E7" s="74"/>
    </row>
    <row r="8" ht="29.25" customHeight="1" spans="1:5">
      <c r="A8" s="103" t="s">
        <v>86</v>
      </c>
      <c r="B8" s="65">
        <f>B9</f>
        <v>51.658</v>
      </c>
      <c r="C8" s="66">
        <v>51.658</v>
      </c>
      <c r="D8" s="76"/>
      <c r="E8" s="74"/>
    </row>
    <row r="9" ht="29.25" customHeight="1" spans="1:5">
      <c r="A9" s="104" t="s">
        <v>87</v>
      </c>
      <c r="B9" s="68">
        <v>51.658</v>
      </c>
      <c r="C9" s="68">
        <v>51.658</v>
      </c>
      <c r="D9" s="78"/>
      <c r="E9" s="79"/>
    </row>
    <row r="10" ht="29.25" customHeight="1" spans="1:5">
      <c r="A10" s="103" t="s">
        <v>88</v>
      </c>
      <c r="B10" s="65">
        <f>B11+B12</f>
        <v>169.8244</v>
      </c>
      <c r="C10" s="65">
        <v>167.3244</v>
      </c>
      <c r="D10" s="65">
        <v>2.5</v>
      </c>
      <c r="E10" s="79"/>
    </row>
    <row r="11" ht="29.25" customHeight="1" spans="1:5">
      <c r="A11" s="104" t="s">
        <v>87</v>
      </c>
      <c r="B11" s="68">
        <v>167.3244</v>
      </c>
      <c r="C11" s="68">
        <v>167.3244</v>
      </c>
      <c r="D11" s="78"/>
      <c r="E11" s="79"/>
    </row>
    <row r="12" ht="29.25" customHeight="1" spans="1:5">
      <c r="A12" s="104" t="s">
        <v>89</v>
      </c>
      <c r="B12" s="68">
        <v>2.5</v>
      </c>
      <c r="C12" s="69"/>
      <c r="D12" s="78">
        <v>2.5</v>
      </c>
      <c r="E12" s="79"/>
    </row>
    <row r="13" ht="29.25" customHeight="1" spans="1:5">
      <c r="A13" s="103" t="s">
        <v>90</v>
      </c>
      <c r="B13" s="65">
        <f>B14+B15+B16</f>
        <v>725.222737</v>
      </c>
      <c r="C13" s="65">
        <v>615.210772</v>
      </c>
      <c r="D13" s="65">
        <v>78.7968</v>
      </c>
      <c r="E13" s="74">
        <f>E14+E16</f>
        <v>31.215165</v>
      </c>
    </row>
    <row r="14" ht="29.25" customHeight="1" spans="1:5">
      <c r="A14" s="104" t="s">
        <v>87</v>
      </c>
      <c r="B14" s="68">
        <f>C14+D14+E14</f>
        <v>642.749172</v>
      </c>
      <c r="C14" s="69">
        <v>615.210772</v>
      </c>
      <c r="D14" s="78">
        <v>18.7968</v>
      </c>
      <c r="E14" s="79">
        <v>8.7416</v>
      </c>
    </row>
    <row r="15" ht="29.25" customHeight="1" spans="1:5">
      <c r="A15" s="104" t="s">
        <v>91</v>
      </c>
      <c r="B15" s="68">
        <v>60</v>
      </c>
      <c r="C15" s="66"/>
      <c r="D15" s="68">
        <v>6</v>
      </c>
      <c r="E15" s="74"/>
    </row>
    <row r="16" ht="29.25" customHeight="1" spans="1:5">
      <c r="A16" s="105" t="s">
        <v>92</v>
      </c>
      <c r="B16" s="68">
        <f>C16+D16+E16</f>
        <v>22.473565</v>
      </c>
      <c r="C16" s="66"/>
      <c r="D16" s="68"/>
      <c r="E16" s="79">
        <v>22.473565</v>
      </c>
    </row>
    <row r="17" ht="29.25" customHeight="1" spans="1:5">
      <c r="A17" s="103" t="s">
        <v>93</v>
      </c>
      <c r="B17" s="65">
        <f>B18</f>
        <v>80</v>
      </c>
      <c r="C17" s="69"/>
      <c r="D17" s="65">
        <v>80</v>
      </c>
      <c r="E17" s="79"/>
    </row>
    <row r="18" ht="29.25" customHeight="1" spans="1:5">
      <c r="A18" s="104" t="s">
        <v>94</v>
      </c>
      <c r="B18" s="68">
        <v>80</v>
      </c>
      <c r="C18" s="69"/>
      <c r="D18" s="78">
        <v>80</v>
      </c>
      <c r="E18" s="79"/>
    </row>
    <row r="19" ht="29.25" customHeight="1" spans="1:5">
      <c r="A19" s="103" t="s">
        <v>95</v>
      </c>
      <c r="B19" s="65">
        <f>B21</f>
        <v>8.05</v>
      </c>
      <c r="C19" s="66"/>
      <c r="D19" s="76">
        <v>8</v>
      </c>
      <c r="E19" s="74">
        <f>E21</f>
        <v>0.05</v>
      </c>
    </row>
    <row r="20" ht="29.25" customHeight="1" spans="1:5">
      <c r="A20" s="103" t="s">
        <v>96</v>
      </c>
      <c r="B20" s="65">
        <f>B21</f>
        <v>8.05</v>
      </c>
      <c r="C20" s="66"/>
      <c r="D20" s="76">
        <v>8</v>
      </c>
      <c r="E20" s="74"/>
    </row>
    <row r="21" ht="29.25" customHeight="1" spans="1:5">
      <c r="A21" s="104" t="s">
        <v>97</v>
      </c>
      <c r="B21" s="68">
        <f>C21+D21+E21</f>
        <v>8.05</v>
      </c>
      <c r="C21" s="66"/>
      <c r="D21" s="68">
        <v>8</v>
      </c>
      <c r="E21" s="79">
        <v>0.05</v>
      </c>
    </row>
    <row r="22" ht="29.25" customHeight="1" spans="1:5">
      <c r="A22" s="103" t="s">
        <v>98</v>
      </c>
      <c r="B22" s="65">
        <f>B23+B25</f>
        <v>86.694039</v>
      </c>
      <c r="C22" s="66">
        <v>86.694039</v>
      </c>
      <c r="D22" s="76"/>
      <c r="E22" s="74"/>
    </row>
    <row r="23" ht="29.25" customHeight="1" spans="1:5">
      <c r="A23" s="103" t="s">
        <v>99</v>
      </c>
      <c r="B23" s="65">
        <f>B24</f>
        <v>80.927088</v>
      </c>
      <c r="C23" s="66">
        <v>80.927088</v>
      </c>
      <c r="D23" s="76"/>
      <c r="E23" s="74"/>
    </row>
    <row r="24" ht="29.25" customHeight="1" spans="1:5">
      <c r="A24" s="104" t="s">
        <v>100</v>
      </c>
      <c r="B24" s="68">
        <v>80.927088</v>
      </c>
      <c r="C24" s="69">
        <v>80.927088</v>
      </c>
      <c r="D24" s="78"/>
      <c r="E24" s="79"/>
    </row>
    <row r="25" ht="29.25" customHeight="1" spans="1:5">
      <c r="A25" s="103" t="s">
        <v>101</v>
      </c>
      <c r="B25" s="65">
        <f>B26</f>
        <v>5.766951</v>
      </c>
      <c r="C25" s="66">
        <v>5.766951</v>
      </c>
      <c r="D25" s="76"/>
      <c r="E25" s="74"/>
    </row>
    <row r="26" ht="29.25" customHeight="1" spans="1:5">
      <c r="A26" s="104" t="s">
        <v>102</v>
      </c>
      <c r="B26" s="68">
        <v>5.766951</v>
      </c>
      <c r="C26" s="69">
        <v>5.766951</v>
      </c>
      <c r="D26" s="78"/>
      <c r="E26" s="79"/>
    </row>
    <row r="27" ht="29.25" customHeight="1" spans="1:5">
      <c r="A27" s="103" t="s">
        <v>103</v>
      </c>
      <c r="B27" s="65">
        <f>B28</f>
        <v>51.904993</v>
      </c>
      <c r="C27" s="66">
        <v>51.904993</v>
      </c>
      <c r="D27" s="76"/>
      <c r="E27" s="74"/>
    </row>
    <row r="28" ht="29.25" customHeight="1" spans="1:5">
      <c r="A28" s="103" t="s">
        <v>104</v>
      </c>
      <c r="B28" s="65">
        <f>B29+B30</f>
        <v>51.904993</v>
      </c>
      <c r="C28" s="66">
        <v>51.904993</v>
      </c>
      <c r="D28" s="76"/>
      <c r="E28" s="74"/>
    </row>
    <row r="29" ht="29.25" customHeight="1" spans="1:5">
      <c r="A29" s="104" t="s">
        <v>105</v>
      </c>
      <c r="B29" s="68">
        <v>35.430145</v>
      </c>
      <c r="C29" s="68">
        <v>35.430145</v>
      </c>
      <c r="D29" s="78"/>
      <c r="E29" s="79"/>
    </row>
    <row r="30" ht="29.25" customHeight="1" spans="1:5">
      <c r="A30" s="104" t="s">
        <v>106</v>
      </c>
      <c r="B30" s="68">
        <v>16.474848</v>
      </c>
      <c r="C30" s="68">
        <v>16.474848</v>
      </c>
      <c r="D30" s="78"/>
      <c r="E30" s="79"/>
    </row>
    <row r="31" s="12" customFormat="1" ht="21" customHeight="1" spans="1:7">
      <c r="A31" s="103" t="s">
        <v>107</v>
      </c>
      <c r="B31" s="65">
        <f>SUM(B32)</f>
        <v>44.129328</v>
      </c>
      <c r="C31" s="65">
        <f>SUM(C32)</f>
        <v>0</v>
      </c>
      <c r="D31" s="65">
        <f>SUM(D32)</f>
        <v>44.05</v>
      </c>
      <c r="E31" s="74">
        <f>E35</f>
        <v>0.079328</v>
      </c>
      <c r="F31" s="2"/>
      <c r="G31" s="2"/>
    </row>
    <row r="32" s="12" customFormat="1" ht="21" customHeight="1" spans="1:7">
      <c r="A32" s="103" t="s">
        <v>108</v>
      </c>
      <c r="B32" s="65">
        <f>SUM(B33+B34+B35)</f>
        <v>44.129328</v>
      </c>
      <c r="C32" s="65">
        <f>SUM(C33)</f>
        <v>0</v>
      </c>
      <c r="D32" s="65">
        <f>SUM(D33+D34)</f>
        <v>44.05</v>
      </c>
      <c r="E32" s="79"/>
      <c r="F32" s="2"/>
      <c r="G32" s="2"/>
    </row>
    <row r="33" s="12" customFormat="1" ht="21" customHeight="1" spans="1:7">
      <c r="A33" s="104" t="s">
        <v>109</v>
      </c>
      <c r="B33" s="68">
        <v>4.05</v>
      </c>
      <c r="C33" s="68"/>
      <c r="D33" s="78">
        <v>4.05</v>
      </c>
      <c r="E33" s="79"/>
      <c r="F33" s="2"/>
      <c r="G33" s="2"/>
    </row>
    <row r="34" ht="29.25" customHeight="1" spans="1:5">
      <c r="A34" s="104" t="s">
        <v>110</v>
      </c>
      <c r="B34" s="68">
        <v>40</v>
      </c>
      <c r="C34" s="68"/>
      <c r="D34" s="78">
        <v>40</v>
      </c>
      <c r="E34" s="79"/>
    </row>
    <row r="35" ht="29.25" customHeight="1" spans="1:5">
      <c r="A35" s="104" t="s">
        <v>111</v>
      </c>
      <c r="B35" s="68">
        <f>E35</f>
        <v>0.079328</v>
      </c>
      <c r="C35" s="68"/>
      <c r="D35" s="80"/>
      <c r="E35" s="79">
        <v>0.079328</v>
      </c>
    </row>
    <row r="36" ht="29.25" customHeight="1" spans="1:5">
      <c r="A36" s="103" t="s">
        <v>112</v>
      </c>
      <c r="B36" s="65">
        <v>469.54</v>
      </c>
      <c r="C36" s="65">
        <v>282.54</v>
      </c>
      <c r="D36" s="65">
        <v>187</v>
      </c>
      <c r="E36" s="79"/>
    </row>
    <row r="37" ht="29.25" customHeight="1" spans="1:5">
      <c r="A37" s="103" t="s">
        <v>113</v>
      </c>
      <c r="B37" s="65">
        <f>B38</f>
        <v>3</v>
      </c>
      <c r="C37" s="68"/>
      <c r="D37" s="65">
        <v>3</v>
      </c>
      <c r="E37" s="79"/>
    </row>
    <row r="38" ht="29.25" customHeight="1" spans="1:5">
      <c r="A38" s="104" t="s">
        <v>114</v>
      </c>
      <c r="B38" s="68">
        <v>3</v>
      </c>
      <c r="C38" s="68"/>
      <c r="D38" s="78">
        <v>3</v>
      </c>
      <c r="E38" s="79"/>
    </row>
    <row r="39" ht="29.25" customHeight="1" spans="1:5">
      <c r="A39" s="103" t="s">
        <v>115</v>
      </c>
      <c r="B39" s="65">
        <v>466.54</v>
      </c>
      <c r="C39" s="65">
        <v>282.54</v>
      </c>
      <c r="D39" s="65">
        <v>184</v>
      </c>
      <c r="E39" s="79"/>
    </row>
    <row r="40" ht="29.25" customHeight="1" spans="1:5">
      <c r="A40" s="104" t="s">
        <v>116</v>
      </c>
      <c r="B40" s="68">
        <v>466.54</v>
      </c>
      <c r="C40" s="68">
        <v>282.54</v>
      </c>
      <c r="D40" s="78">
        <v>184</v>
      </c>
      <c r="E40" s="79"/>
    </row>
    <row r="41" ht="29.25" customHeight="1" spans="1:5">
      <c r="A41" s="103" t="s">
        <v>117</v>
      </c>
      <c r="B41" s="65">
        <f>B42</f>
        <v>61.741476</v>
      </c>
      <c r="C41" s="66">
        <f>C42</f>
        <v>61.741476</v>
      </c>
      <c r="D41" s="76"/>
      <c r="E41" s="74"/>
    </row>
    <row r="42" ht="29.25" customHeight="1" spans="1:5">
      <c r="A42" s="103" t="s">
        <v>118</v>
      </c>
      <c r="B42" s="65">
        <f>B43</f>
        <v>61.741476</v>
      </c>
      <c r="C42" s="66">
        <f>C43</f>
        <v>61.741476</v>
      </c>
      <c r="D42" s="76"/>
      <c r="E42" s="74"/>
    </row>
    <row r="43" ht="29.25" customHeight="1" spans="1:5">
      <c r="A43" s="104" t="s">
        <v>119</v>
      </c>
      <c r="B43" s="68">
        <v>61.741476</v>
      </c>
      <c r="C43" s="69">
        <v>61.741476</v>
      </c>
      <c r="D43" s="78"/>
      <c r="E43" s="79"/>
    </row>
    <row r="44" ht="29.25" customHeight="1" spans="1:5">
      <c r="A44" s="103" t="s">
        <v>120</v>
      </c>
      <c r="B44" s="65">
        <f>C44+D44+E44</f>
        <v>202</v>
      </c>
      <c r="C44" s="69"/>
      <c r="D44" s="78"/>
      <c r="E44" s="74">
        <f>E45</f>
        <v>202</v>
      </c>
    </row>
    <row r="45" ht="29.25" customHeight="1" spans="1:5">
      <c r="A45" s="103" t="s">
        <v>121</v>
      </c>
      <c r="B45" s="65">
        <f>C45+D45+E45</f>
        <v>202</v>
      </c>
      <c r="C45" s="69"/>
      <c r="D45" s="78"/>
      <c r="E45" s="74">
        <f>E46</f>
        <v>202</v>
      </c>
    </row>
    <row r="46" ht="29.25" customHeight="1" spans="1:5">
      <c r="A46" s="104" t="s">
        <v>122</v>
      </c>
      <c r="B46" s="68">
        <f>C46+D46+E46</f>
        <v>202</v>
      </c>
      <c r="C46" s="69"/>
      <c r="D46" s="78"/>
      <c r="E46" s="79">
        <v>202</v>
      </c>
    </row>
    <row r="47" ht="29.25" customHeight="1" spans="1:5">
      <c r="A47" s="103" t="s">
        <v>123</v>
      </c>
      <c r="B47" s="65"/>
      <c r="C47" s="66"/>
      <c r="D47" s="76"/>
      <c r="E47" s="74"/>
    </row>
    <row r="48" ht="29.25" customHeight="1" spans="1:5">
      <c r="A48" s="103" t="s">
        <v>124</v>
      </c>
      <c r="B48" s="65"/>
      <c r="C48" s="66"/>
      <c r="D48" s="76"/>
      <c r="E48" s="74"/>
    </row>
    <row r="49" ht="29.25" customHeight="1" spans="1:5">
      <c r="A49" s="104" t="s">
        <v>125</v>
      </c>
      <c r="B49" s="68"/>
      <c r="C49" s="69"/>
      <c r="D49" s="78"/>
      <c r="E49" s="79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topLeftCell="A21" workbookViewId="0">
      <selection activeCell="F27" sqref="F27"/>
    </sheetView>
  </sheetViews>
  <sheetFormatPr defaultColWidth="9.18095238095238" defaultRowHeight="12.75" customHeight="1"/>
  <cols>
    <col min="1" max="1" width="33.1809523809524" style="1" customWidth="1"/>
    <col min="2" max="2" width="24.5428571428571" style="1" customWidth="1"/>
    <col min="3" max="3" width="29" style="1" customWidth="1"/>
    <col min="4" max="4" width="22.5428571428571" style="1" customWidth="1"/>
    <col min="5" max="98" width="9" style="1" customWidth="1"/>
    <col min="99" max="16384" width="9.18095238095238" style="3"/>
  </cols>
  <sheetData>
    <row r="1" ht="25.5" customHeight="1" spans="1:97">
      <c r="A1" s="25" t="s">
        <v>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</row>
    <row r="2" ht="25.5" customHeight="1" spans="1:97">
      <c r="A2" s="81" t="s">
        <v>126</v>
      </c>
      <c r="B2" s="81"/>
      <c r="C2" s="81"/>
      <c r="D2" s="81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</row>
    <row r="3" ht="16.5" customHeight="1" spans="2:97">
      <c r="B3" s="83"/>
      <c r="C3" s="8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</row>
    <row r="4" ht="25.5" customHeight="1" spans="1:97">
      <c r="A4" s="6" t="s">
        <v>127</v>
      </c>
      <c r="B4" s="8"/>
      <c r="C4" s="85" t="s">
        <v>128</v>
      </c>
      <c r="D4" s="8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</row>
    <row r="5" ht="25.5" customHeight="1" spans="1:97">
      <c r="A5" s="6" t="s">
        <v>34</v>
      </c>
      <c r="B5" s="7" t="s">
        <v>35</v>
      </c>
      <c r="C5" s="62" t="s">
        <v>34</v>
      </c>
      <c r="D5" s="86" t="s">
        <v>84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</row>
    <row r="6" s="12" customFormat="1" ht="25.5" customHeight="1" spans="1:98">
      <c r="A6" s="87" t="s">
        <v>129</v>
      </c>
      <c r="B6" s="88">
        <f>B7</f>
        <v>1717.42048</v>
      </c>
      <c r="C6" s="89" t="s">
        <v>130</v>
      </c>
      <c r="D6" s="36"/>
      <c r="E6" s="90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2"/>
    </row>
    <row r="7" s="12" customFormat="1" ht="25.5" customHeight="1" spans="1:98">
      <c r="A7" s="87" t="s">
        <v>131</v>
      </c>
      <c r="B7" s="88">
        <v>1717.42048</v>
      </c>
      <c r="C7" s="89" t="s">
        <v>132</v>
      </c>
      <c r="D7" s="36">
        <v>995.489972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2"/>
    </row>
    <row r="8" s="12" customFormat="1" ht="25.5" customHeight="1" spans="1:98">
      <c r="A8" s="87" t="s">
        <v>133</v>
      </c>
      <c r="B8" s="88">
        <v>0</v>
      </c>
      <c r="C8" s="89" t="s">
        <v>134</v>
      </c>
      <c r="D8" s="36"/>
      <c r="E8" s="90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2"/>
    </row>
    <row r="9" s="12" customFormat="1" ht="25.5" customHeight="1" spans="1:98">
      <c r="A9" s="87" t="s">
        <v>135</v>
      </c>
      <c r="B9" s="88">
        <v>0</v>
      </c>
      <c r="C9" s="89" t="s">
        <v>136</v>
      </c>
      <c r="D9" s="36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2"/>
    </row>
    <row r="10" s="12" customFormat="1" ht="25.5" customHeight="1" spans="1:98">
      <c r="A10" s="87"/>
      <c r="B10" s="92"/>
      <c r="C10" s="89" t="s">
        <v>137</v>
      </c>
      <c r="D10" s="36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2"/>
    </row>
    <row r="11" s="12" customFormat="1" ht="25.5" customHeight="1" spans="1:98">
      <c r="A11" s="87"/>
      <c r="B11" s="92"/>
      <c r="C11" s="89" t="s">
        <v>138</v>
      </c>
      <c r="D11" s="36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2"/>
    </row>
    <row r="12" s="12" customFormat="1" ht="25.5" customHeight="1" spans="1:98">
      <c r="A12" s="87"/>
      <c r="B12" s="92"/>
      <c r="C12" s="89" t="s">
        <v>139</v>
      </c>
      <c r="D12" s="36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2"/>
    </row>
    <row r="13" s="12" customFormat="1" ht="25.5" customHeight="1" spans="1:98">
      <c r="A13" s="93"/>
      <c r="B13" s="94"/>
      <c r="C13" s="89" t="s">
        <v>140</v>
      </c>
      <c r="D13" s="36">
        <v>8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2"/>
    </row>
    <row r="14" s="12" customFormat="1" ht="25.5" customHeight="1" spans="1:98">
      <c r="A14" s="93"/>
      <c r="B14" s="95"/>
      <c r="C14" s="89" t="s">
        <v>141</v>
      </c>
      <c r="D14" s="36">
        <v>86.694039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2"/>
    </row>
    <row r="15" s="12" customFormat="1" ht="25.5" customHeight="1" spans="1:98">
      <c r="A15" s="93"/>
      <c r="B15" s="94"/>
      <c r="C15" s="89" t="s">
        <v>142</v>
      </c>
      <c r="D15" s="36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2"/>
    </row>
    <row r="16" s="12" customFormat="1" ht="25.5" customHeight="1" spans="1:98">
      <c r="A16" s="93"/>
      <c r="B16" s="94"/>
      <c r="C16" s="89" t="s">
        <v>143</v>
      </c>
      <c r="D16" s="36">
        <v>51.904993</v>
      </c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2"/>
    </row>
    <row r="17" s="12" customFormat="1" ht="25.5" customHeight="1" spans="1:98">
      <c r="A17" s="93"/>
      <c r="B17" s="94"/>
      <c r="C17" s="89" t="s">
        <v>144</v>
      </c>
      <c r="D17" s="36">
        <v>44.05</v>
      </c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2"/>
    </row>
    <row r="18" s="12" customFormat="1" ht="25.5" customHeight="1" spans="1:98">
      <c r="A18" s="93"/>
      <c r="B18" s="94"/>
      <c r="C18" s="89" t="s">
        <v>145</v>
      </c>
      <c r="D18" s="36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2"/>
    </row>
    <row r="19" s="12" customFormat="1" ht="25.5" customHeight="1" spans="1:98">
      <c r="A19" s="93"/>
      <c r="B19" s="94"/>
      <c r="C19" s="89" t="s">
        <v>146</v>
      </c>
      <c r="D19" s="36">
        <v>469.54</v>
      </c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2"/>
    </row>
    <row r="20" s="12" customFormat="1" ht="25.5" customHeight="1" spans="1:98">
      <c r="A20" s="93"/>
      <c r="B20" s="94"/>
      <c r="C20" s="89" t="s">
        <v>147</v>
      </c>
      <c r="D20" s="36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2"/>
    </row>
    <row r="21" s="12" customFormat="1" ht="25.5" customHeight="1" spans="1:98">
      <c r="A21" s="93"/>
      <c r="B21" s="94"/>
      <c r="C21" s="89" t="s">
        <v>148</v>
      </c>
      <c r="D21" s="36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2"/>
    </row>
    <row r="22" s="12" customFormat="1" ht="25.5" customHeight="1" spans="1:98">
      <c r="A22" s="93"/>
      <c r="B22" s="94"/>
      <c r="C22" s="89" t="s">
        <v>149</v>
      </c>
      <c r="D22" s="36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2"/>
    </row>
    <row r="23" s="12" customFormat="1" ht="25.5" customHeight="1" spans="1:98">
      <c r="A23" s="93"/>
      <c r="B23" s="94"/>
      <c r="C23" s="89" t="s">
        <v>150</v>
      </c>
      <c r="D23" s="36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2"/>
    </row>
    <row r="24" s="12" customFormat="1" ht="25.5" customHeight="1" spans="1:98">
      <c r="A24" s="93"/>
      <c r="B24" s="94"/>
      <c r="C24" s="89" t="s">
        <v>151</v>
      </c>
      <c r="D24" s="36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2"/>
    </row>
    <row r="25" s="12" customFormat="1" ht="25.5" customHeight="1" spans="1:98">
      <c r="A25" s="93"/>
      <c r="B25" s="94"/>
      <c r="C25" s="89" t="s">
        <v>152</v>
      </c>
      <c r="D25" s="36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2"/>
    </row>
    <row r="26" s="12" customFormat="1" ht="25.5" customHeight="1" spans="1:98">
      <c r="A26" s="93"/>
      <c r="B26" s="94"/>
      <c r="C26" s="89" t="s">
        <v>153</v>
      </c>
      <c r="D26" s="36">
        <v>61.741476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2"/>
    </row>
    <row r="27" s="12" customFormat="1" ht="25.5" customHeight="1" spans="1:98">
      <c r="A27" s="93"/>
      <c r="B27" s="94"/>
      <c r="C27" s="89" t="s">
        <v>154</v>
      </c>
      <c r="D27" s="36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2"/>
    </row>
    <row r="28" s="12" customFormat="1" ht="25.5" customHeight="1" spans="1:98">
      <c r="A28" s="93"/>
      <c r="B28" s="94"/>
      <c r="C28" s="89" t="s">
        <v>155</v>
      </c>
      <c r="D28" s="36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2"/>
    </row>
    <row r="29" s="12" customFormat="1" ht="25.5" customHeight="1" spans="1:98">
      <c r="A29" s="93"/>
      <c r="B29" s="94"/>
      <c r="C29" s="89" t="s">
        <v>156</v>
      </c>
      <c r="D29" s="96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2"/>
    </row>
    <row r="30" s="12" customFormat="1" ht="25.5" customHeight="1" spans="1:98">
      <c r="A30" s="93"/>
      <c r="B30" s="94"/>
      <c r="C30" s="89" t="s">
        <v>157</v>
      </c>
      <c r="D30" s="36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2"/>
    </row>
    <row r="31" s="12" customFormat="1" ht="25.5" customHeight="1" spans="1:98">
      <c r="A31" s="93"/>
      <c r="B31" s="94"/>
      <c r="C31" s="89" t="s">
        <v>158</v>
      </c>
      <c r="D31" s="36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2"/>
    </row>
    <row r="32" s="12" customFormat="1" ht="25.5" customHeight="1" spans="1:98">
      <c r="A32" s="93"/>
      <c r="B32" s="94"/>
      <c r="C32" s="89" t="s">
        <v>159</v>
      </c>
      <c r="D32" s="36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2"/>
    </row>
    <row r="33" s="12" customFormat="1" ht="25.5" customHeight="1" spans="1:98">
      <c r="A33" s="93"/>
      <c r="B33" s="94"/>
      <c r="C33" s="89" t="s">
        <v>160</v>
      </c>
      <c r="D33" s="36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2"/>
    </row>
    <row r="34" s="12" customFormat="1" ht="25.5" customHeight="1" spans="1:98">
      <c r="A34" s="93"/>
      <c r="B34" s="94"/>
      <c r="C34" s="89" t="s">
        <v>161</v>
      </c>
      <c r="D34" s="36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2"/>
    </row>
    <row r="35" s="12" customFormat="1" ht="25.5" customHeight="1" spans="1:98">
      <c r="A35" s="97" t="s">
        <v>162</v>
      </c>
      <c r="B35" s="98">
        <f>B6</f>
        <v>1717.42048</v>
      </c>
      <c r="C35" s="99" t="s">
        <v>163</v>
      </c>
      <c r="D35" s="96">
        <f>SUM(D7:D34)</f>
        <v>1717.42048</v>
      </c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showGridLines="0" showZeros="0" workbookViewId="0">
      <selection activeCell="D9" sqref="D9"/>
    </sheetView>
  </sheetViews>
  <sheetFormatPr defaultColWidth="9.18095238095238" defaultRowHeight="12.75" customHeight="1"/>
  <cols>
    <col min="1" max="1" width="41.8190476190476" style="1" customWidth="1"/>
    <col min="2" max="2" width="14.4571428571429" style="1" customWidth="1"/>
    <col min="3" max="10" width="14.2666666666667" style="1" customWidth="1"/>
    <col min="11" max="12" width="6.81904761904762" style="1" customWidth="1"/>
    <col min="13" max="16384" width="9.18095238095238" style="3"/>
  </cols>
  <sheetData>
    <row r="1" ht="24.75" customHeight="1" spans="1:1">
      <c r="A1" s="25" t="s">
        <v>29</v>
      </c>
    </row>
    <row r="2" ht="24.75" customHeight="1" spans="1:10">
      <c r="A2" s="4" t="s">
        <v>164</v>
      </c>
      <c r="B2" s="4"/>
      <c r="C2" s="4"/>
      <c r="D2" s="4"/>
      <c r="E2" s="4"/>
      <c r="F2" s="4"/>
      <c r="G2" s="4"/>
      <c r="H2" s="4"/>
      <c r="I2" s="4"/>
      <c r="J2" s="4"/>
    </row>
    <row r="3" ht="24.75" customHeight="1" spans="10:10">
      <c r="J3" s="5" t="s">
        <v>31</v>
      </c>
    </row>
    <row r="4" ht="24.75" customHeight="1" spans="1:10">
      <c r="A4" s="6" t="s">
        <v>165</v>
      </c>
      <c r="B4" s="7" t="s">
        <v>84</v>
      </c>
      <c r="C4" s="7" t="s">
        <v>166</v>
      </c>
      <c r="D4" s="7"/>
      <c r="E4" s="7"/>
      <c r="F4" s="7" t="s">
        <v>167</v>
      </c>
      <c r="G4" s="7"/>
      <c r="H4" s="7"/>
      <c r="I4" s="7"/>
      <c r="J4" s="8"/>
    </row>
    <row r="5" ht="24.75" customHeight="1" spans="1:10">
      <c r="A5" s="6"/>
      <c r="B5" s="7"/>
      <c r="C5" s="7" t="s">
        <v>84</v>
      </c>
      <c r="D5" s="7" t="s">
        <v>80</v>
      </c>
      <c r="E5" s="7" t="s">
        <v>81</v>
      </c>
      <c r="F5" s="7" t="s">
        <v>84</v>
      </c>
      <c r="G5" s="7" t="s">
        <v>80</v>
      </c>
      <c r="H5" s="7" t="s">
        <v>81</v>
      </c>
      <c r="I5" s="62" t="s">
        <v>80</v>
      </c>
      <c r="J5" s="63" t="s">
        <v>81</v>
      </c>
    </row>
    <row r="6" ht="24.75" customHeight="1" spans="1:10">
      <c r="A6" s="6" t="s">
        <v>83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3</v>
      </c>
      <c r="J6" s="8">
        <v>4</v>
      </c>
    </row>
    <row r="7" s="12" customFormat="1" ht="24.75" customHeight="1" spans="1:12">
      <c r="A7" s="9" t="s">
        <v>84</v>
      </c>
      <c r="B7" s="10">
        <f>C7</f>
        <v>1950.764973</v>
      </c>
      <c r="C7" s="10">
        <f>D7+E7</f>
        <v>1950.764973</v>
      </c>
      <c r="D7" s="10">
        <f>D8</f>
        <v>1325.86528</v>
      </c>
      <c r="E7" s="10">
        <f>E8</f>
        <v>624.899693</v>
      </c>
      <c r="F7" s="10">
        <v>0</v>
      </c>
      <c r="G7" s="10">
        <v>0</v>
      </c>
      <c r="H7" s="10">
        <v>0</v>
      </c>
      <c r="I7" s="10">
        <v>0</v>
      </c>
      <c r="J7" s="11">
        <v>0</v>
      </c>
      <c r="K7" s="2"/>
      <c r="L7" s="2"/>
    </row>
    <row r="8" ht="24.75" customHeight="1" spans="1:10">
      <c r="A8" s="9" t="s">
        <v>168</v>
      </c>
      <c r="B8" s="10">
        <f>C8</f>
        <v>1950.764973</v>
      </c>
      <c r="C8" s="10">
        <f>D8+E8</f>
        <v>1950.764973</v>
      </c>
      <c r="D8" s="10">
        <f>D9</f>
        <v>1325.86528</v>
      </c>
      <c r="E8" s="10">
        <f>E9</f>
        <v>624.899693</v>
      </c>
      <c r="F8" s="10">
        <v>0</v>
      </c>
      <c r="G8" s="10">
        <v>0</v>
      </c>
      <c r="H8" s="10">
        <v>0</v>
      </c>
      <c r="I8" s="10">
        <v>0</v>
      </c>
      <c r="J8" s="11">
        <v>0</v>
      </c>
    </row>
    <row r="9" ht="24.75" customHeight="1" spans="1:10">
      <c r="A9" s="13" t="s">
        <v>169</v>
      </c>
      <c r="B9" s="14">
        <f>C9</f>
        <v>1950.764973</v>
      </c>
      <c r="C9" s="10">
        <f>D9+E9</f>
        <v>1950.764973</v>
      </c>
      <c r="D9" s="14">
        <f>(13170736.8+87916)/10000</f>
        <v>1325.86528</v>
      </c>
      <c r="E9" s="14">
        <f>(4003468+2245528.93)/10000</f>
        <v>624.899693</v>
      </c>
      <c r="F9" s="14">
        <v>0</v>
      </c>
      <c r="G9" s="14">
        <v>0</v>
      </c>
      <c r="H9" s="14">
        <v>0</v>
      </c>
      <c r="I9" s="14">
        <v>0</v>
      </c>
      <c r="J9" s="15">
        <v>0</v>
      </c>
    </row>
  </sheetData>
  <sheetProtection formatCells="0" formatColumns="0" formatRows="0"/>
  <mergeCells count="6">
    <mergeCell ref="A2:J2"/>
    <mergeCell ref="C4:E4"/>
    <mergeCell ref="F4:H4"/>
    <mergeCell ref="I4:J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0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8"/>
  <sheetViews>
    <sheetView showGridLines="0" showZeros="0" topLeftCell="A31" workbookViewId="0">
      <selection activeCell="I24" sqref="I24"/>
    </sheetView>
  </sheetViews>
  <sheetFormatPr defaultColWidth="9.18095238095238" defaultRowHeight="12.75" customHeight="1" outlineLevelCol="6"/>
  <cols>
    <col min="1" max="1" width="18" style="1" customWidth="1"/>
    <col min="2" max="2" width="45.5428571428571" style="1" customWidth="1"/>
    <col min="3" max="5" width="17.8190476190476" style="1" customWidth="1"/>
    <col min="6" max="7" width="6.81904761904762" style="1" customWidth="1"/>
    <col min="8" max="16384" width="9.18095238095238" style="3"/>
  </cols>
  <sheetData>
    <row r="1" ht="24.75" customHeight="1" spans="1:2">
      <c r="A1" s="25" t="s">
        <v>29</v>
      </c>
      <c r="B1" s="26"/>
    </row>
    <row r="2" ht="24.75" customHeight="1" spans="1:5">
      <c r="A2" s="4" t="s">
        <v>170</v>
      </c>
      <c r="B2" s="4"/>
      <c r="C2" s="4"/>
      <c r="D2" s="4"/>
      <c r="E2" s="4"/>
    </row>
    <row r="3" ht="24.75" customHeight="1" spans="5:5">
      <c r="E3" s="5" t="s">
        <v>31</v>
      </c>
    </row>
    <row r="4" ht="24.75" customHeight="1" spans="1:5">
      <c r="A4" s="6" t="s">
        <v>78</v>
      </c>
      <c r="B4" s="7"/>
      <c r="C4" s="6" t="s">
        <v>166</v>
      </c>
      <c r="D4" s="7"/>
      <c r="E4" s="8"/>
    </row>
    <row r="5" ht="24.75" customHeight="1" spans="1:5">
      <c r="A5" s="6" t="s">
        <v>171</v>
      </c>
      <c r="B5" s="7" t="s">
        <v>172</v>
      </c>
      <c r="C5" s="62" t="s">
        <v>84</v>
      </c>
      <c r="D5" s="62" t="s">
        <v>80</v>
      </c>
      <c r="E5" s="63" t="s">
        <v>81</v>
      </c>
    </row>
    <row r="6" ht="24.75" customHeight="1" spans="1:5">
      <c r="A6" s="6" t="s">
        <v>83</v>
      </c>
      <c r="B6" s="7" t="s">
        <v>83</v>
      </c>
      <c r="C6" s="7">
        <v>1</v>
      </c>
      <c r="D6" s="7">
        <v>2</v>
      </c>
      <c r="E6" s="71">
        <v>3</v>
      </c>
    </row>
    <row r="7" s="12" customFormat="1" ht="24.75" customHeight="1" spans="1:7">
      <c r="A7" s="9"/>
      <c r="B7" s="72" t="s">
        <v>84</v>
      </c>
      <c r="C7" s="65">
        <f>C8+C20+C23+C28+C32+C37+C42+C46</f>
        <v>1950.760934</v>
      </c>
      <c r="D7" s="73">
        <f>D8+D23+D28+D37+D42+D20</f>
        <v>1325.86528</v>
      </c>
      <c r="E7" s="74">
        <f>E8+E20+E32+E37+E46</f>
        <v>624.899693</v>
      </c>
      <c r="F7" s="2"/>
      <c r="G7" s="2"/>
    </row>
    <row r="8" ht="24.75" customHeight="1" spans="1:5">
      <c r="A8" s="9" t="s">
        <v>173</v>
      </c>
      <c r="B8" s="72" t="s">
        <v>85</v>
      </c>
      <c r="C8" s="65">
        <f>C9+C11+C14+C17</f>
        <v>1026.705137</v>
      </c>
      <c r="D8" s="66">
        <f>D9+D11+D14</f>
        <v>842.934772</v>
      </c>
      <c r="E8" s="75">
        <f>E11+E14+E17</f>
        <v>183.770365</v>
      </c>
    </row>
    <row r="9" ht="24.75" customHeight="1" spans="1:5">
      <c r="A9" s="9" t="s">
        <v>174</v>
      </c>
      <c r="B9" s="72" t="s">
        <v>86</v>
      </c>
      <c r="C9" s="65">
        <f>C10</f>
        <v>51.658</v>
      </c>
      <c r="D9" s="66">
        <v>51.658</v>
      </c>
      <c r="E9" s="76"/>
    </row>
    <row r="10" ht="24.75" customHeight="1" spans="1:5">
      <c r="A10" s="13" t="s">
        <v>175</v>
      </c>
      <c r="B10" s="77" t="s">
        <v>176</v>
      </c>
      <c r="C10" s="68">
        <v>51.658</v>
      </c>
      <c r="D10" s="68">
        <v>51.658</v>
      </c>
      <c r="E10" s="78"/>
    </row>
    <row r="11" ht="24.75" customHeight="1" spans="1:5">
      <c r="A11" s="9" t="s">
        <v>177</v>
      </c>
      <c r="B11" s="72" t="s">
        <v>178</v>
      </c>
      <c r="C11" s="65">
        <f>C12+C13</f>
        <v>169.8244</v>
      </c>
      <c r="D11" s="65">
        <v>167.3244</v>
      </c>
      <c r="E11" s="74">
        <v>2.5</v>
      </c>
    </row>
    <row r="12" ht="24.75" customHeight="1" spans="1:5">
      <c r="A12" s="13" t="s">
        <v>179</v>
      </c>
      <c r="B12" s="77" t="s">
        <v>176</v>
      </c>
      <c r="C12" s="68">
        <v>167.3244</v>
      </c>
      <c r="D12" s="68">
        <v>167.3244</v>
      </c>
      <c r="E12" s="78"/>
    </row>
    <row r="13" ht="24.75" customHeight="1" spans="1:5">
      <c r="A13" s="13" t="s">
        <v>180</v>
      </c>
      <c r="B13" s="77" t="s">
        <v>89</v>
      </c>
      <c r="C13" s="68">
        <f>E13</f>
        <v>2.5</v>
      </c>
      <c r="D13" s="69"/>
      <c r="E13" s="78">
        <v>2.5</v>
      </c>
    </row>
    <row r="14" ht="24.75" customHeight="1" spans="1:5">
      <c r="A14" s="9" t="s">
        <v>181</v>
      </c>
      <c r="B14" s="72" t="s">
        <v>90</v>
      </c>
      <c r="C14" s="65">
        <f>C15+C16</f>
        <v>702.749172</v>
      </c>
      <c r="D14" s="65">
        <f>D15+D16</f>
        <v>623.952372</v>
      </c>
      <c r="E14" s="76">
        <f>E15+E16</f>
        <v>78.7968</v>
      </c>
    </row>
    <row r="15" ht="24.75" customHeight="1" spans="1:5">
      <c r="A15" s="13" t="s">
        <v>182</v>
      </c>
      <c r="B15" s="77" t="s">
        <v>176</v>
      </c>
      <c r="C15" s="68">
        <f>D15+E15</f>
        <v>642.749172</v>
      </c>
      <c r="D15" s="69">
        <f>(6152107.72+87416)/10000</f>
        <v>623.952372</v>
      </c>
      <c r="E15" s="78">
        <v>18.7968</v>
      </c>
    </row>
    <row r="16" ht="24.75" customHeight="1" spans="1:5">
      <c r="A16" s="13" t="s">
        <v>183</v>
      </c>
      <c r="B16" s="77" t="s">
        <v>184</v>
      </c>
      <c r="C16" s="68">
        <v>60</v>
      </c>
      <c r="D16" s="69"/>
      <c r="E16" s="79">
        <v>60</v>
      </c>
    </row>
    <row r="17" ht="24.75" customHeight="1" spans="1:5">
      <c r="A17" s="9" t="s">
        <v>185</v>
      </c>
      <c r="B17" s="9" t="s">
        <v>93</v>
      </c>
      <c r="C17" s="65">
        <f>C18+C19</f>
        <v>102.473565</v>
      </c>
      <c r="D17" s="69"/>
      <c r="E17" s="76">
        <f>E18+E19</f>
        <v>102.473565</v>
      </c>
    </row>
    <row r="18" ht="24.75" customHeight="1" spans="1:5">
      <c r="A18" s="13" t="s">
        <v>186</v>
      </c>
      <c r="B18" s="77" t="s">
        <v>187</v>
      </c>
      <c r="C18" s="68">
        <v>80</v>
      </c>
      <c r="D18" s="66"/>
      <c r="E18" s="78">
        <v>80</v>
      </c>
    </row>
    <row r="19" ht="24.75" customHeight="1" spans="1:5">
      <c r="A19" s="13" t="s">
        <v>188</v>
      </c>
      <c r="B19" s="77" t="s">
        <v>189</v>
      </c>
      <c r="C19" s="68">
        <v>22.473565</v>
      </c>
      <c r="D19" s="66"/>
      <c r="E19" s="78">
        <v>22.473565</v>
      </c>
    </row>
    <row r="20" ht="24.75" customHeight="1" spans="1:5">
      <c r="A20" s="9" t="s">
        <v>190</v>
      </c>
      <c r="B20" s="72" t="s">
        <v>95</v>
      </c>
      <c r="C20" s="65">
        <f>C21</f>
        <v>8.05</v>
      </c>
      <c r="D20" s="65">
        <f>D21</f>
        <v>0.05</v>
      </c>
      <c r="E20" s="76">
        <f>E21</f>
        <v>8</v>
      </c>
    </row>
    <row r="21" ht="24.75" customHeight="1" spans="1:5">
      <c r="A21" s="9" t="s">
        <v>191</v>
      </c>
      <c r="B21" s="72" t="s">
        <v>96</v>
      </c>
      <c r="C21" s="65">
        <f>C22</f>
        <v>8.05</v>
      </c>
      <c r="D21" s="66">
        <v>0.05</v>
      </c>
      <c r="E21" s="76">
        <f>E22</f>
        <v>8</v>
      </c>
    </row>
    <row r="22" ht="24.75" customHeight="1" spans="1:5">
      <c r="A22" s="13" t="s">
        <v>192</v>
      </c>
      <c r="B22" s="77" t="s">
        <v>193</v>
      </c>
      <c r="C22" s="68">
        <f>E22+D22</f>
        <v>8.05</v>
      </c>
      <c r="D22" s="69">
        <v>0.05</v>
      </c>
      <c r="E22" s="78">
        <v>8</v>
      </c>
    </row>
    <row r="23" ht="24.75" customHeight="1" spans="1:5">
      <c r="A23" s="9" t="s">
        <v>194</v>
      </c>
      <c r="B23" s="72" t="s">
        <v>98</v>
      </c>
      <c r="C23" s="65">
        <v>86.69</v>
      </c>
      <c r="D23" s="65">
        <f>D24+D26</f>
        <v>86.694039</v>
      </c>
      <c r="E23" s="76"/>
    </row>
    <row r="24" ht="24.75" customHeight="1" spans="1:5">
      <c r="A24" s="9" t="s">
        <v>195</v>
      </c>
      <c r="B24" s="72" t="s">
        <v>99</v>
      </c>
      <c r="C24" s="65">
        <v>80.927088</v>
      </c>
      <c r="D24" s="66">
        <v>80.927088</v>
      </c>
      <c r="E24" s="78"/>
    </row>
    <row r="25" ht="24.75" customHeight="1" spans="1:5">
      <c r="A25" s="13" t="s">
        <v>196</v>
      </c>
      <c r="B25" s="77" t="s">
        <v>100</v>
      </c>
      <c r="C25" s="68">
        <v>80.927088</v>
      </c>
      <c r="D25" s="69">
        <v>80.927088</v>
      </c>
      <c r="E25" s="76"/>
    </row>
    <row r="26" ht="24.75" customHeight="1" spans="1:5">
      <c r="A26" s="9" t="s">
        <v>197</v>
      </c>
      <c r="B26" s="72" t="s">
        <v>101</v>
      </c>
      <c r="C26" s="65">
        <v>5.77</v>
      </c>
      <c r="D26" s="66">
        <v>5.766951</v>
      </c>
      <c r="E26" s="78"/>
    </row>
    <row r="27" ht="24.75" customHeight="1" spans="1:5">
      <c r="A27" s="13" t="s">
        <v>198</v>
      </c>
      <c r="B27" s="77" t="s">
        <v>102</v>
      </c>
      <c r="C27" s="68">
        <v>5.766951</v>
      </c>
      <c r="D27" s="69">
        <v>5.766951</v>
      </c>
      <c r="E27" s="76"/>
    </row>
    <row r="28" ht="24.75" customHeight="1" spans="1:5">
      <c r="A28" s="9" t="s">
        <v>199</v>
      </c>
      <c r="B28" s="72" t="s">
        <v>103</v>
      </c>
      <c r="C28" s="65">
        <f>C29</f>
        <v>51.904993</v>
      </c>
      <c r="D28" s="66">
        <v>51.904993</v>
      </c>
      <c r="E28" s="76"/>
    </row>
    <row r="29" ht="24.75" customHeight="1" spans="1:5">
      <c r="A29" s="9" t="s">
        <v>200</v>
      </c>
      <c r="B29" s="72" t="s">
        <v>104</v>
      </c>
      <c r="C29" s="65">
        <f>C30+C31</f>
        <v>51.904993</v>
      </c>
      <c r="D29" s="65">
        <f>D30+D31</f>
        <v>51.904993</v>
      </c>
      <c r="E29" s="78"/>
    </row>
    <row r="30" ht="24.75" customHeight="1" spans="1:5">
      <c r="A30" s="13" t="s">
        <v>201</v>
      </c>
      <c r="B30" s="77" t="s">
        <v>105</v>
      </c>
      <c r="C30" s="68">
        <v>35.430145</v>
      </c>
      <c r="D30" s="68">
        <v>35.430145</v>
      </c>
      <c r="E30" s="78"/>
    </row>
    <row r="31" ht="24.75" customHeight="1" spans="1:5">
      <c r="A31" s="13" t="s">
        <v>202</v>
      </c>
      <c r="B31" s="77" t="s">
        <v>106</v>
      </c>
      <c r="C31" s="68">
        <v>16.474848</v>
      </c>
      <c r="D31" s="68">
        <v>16.474848</v>
      </c>
      <c r="E31" s="76"/>
    </row>
    <row r="32" ht="24.75" customHeight="1" spans="1:5">
      <c r="A32" s="9" t="s">
        <v>203</v>
      </c>
      <c r="B32" s="72" t="s">
        <v>107</v>
      </c>
      <c r="C32" s="65">
        <f>C33</f>
        <v>44.129328</v>
      </c>
      <c r="D32" s="65">
        <f>D33</f>
        <v>0</v>
      </c>
      <c r="E32" s="76">
        <f>E33</f>
        <v>44.129328</v>
      </c>
    </row>
    <row r="33" ht="24.75" customHeight="1" spans="1:5">
      <c r="A33" s="9" t="s">
        <v>204</v>
      </c>
      <c r="B33" s="72" t="s">
        <v>108</v>
      </c>
      <c r="C33" s="65">
        <f>C34+C35+C36</f>
        <v>44.129328</v>
      </c>
      <c r="D33" s="68">
        <f>D34+D35</f>
        <v>0</v>
      </c>
      <c r="E33" s="76">
        <f>E34+E35+E36</f>
        <v>44.129328</v>
      </c>
    </row>
    <row r="34" ht="24.75" customHeight="1" spans="1:5">
      <c r="A34" s="13" t="s">
        <v>205</v>
      </c>
      <c r="B34" s="77" t="s">
        <v>109</v>
      </c>
      <c r="C34" s="68">
        <v>4.05</v>
      </c>
      <c r="D34" s="68"/>
      <c r="E34" s="78">
        <v>4.05</v>
      </c>
    </row>
    <row r="35" ht="24.75" customHeight="1" spans="1:5">
      <c r="A35" s="13" t="s">
        <v>206</v>
      </c>
      <c r="B35" s="77" t="s">
        <v>110</v>
      </c>
      <c r="C35" s="68">
        <v>40</v>
      </c>
      <c r="D35" s="65"/>
      <c r="E35" s="78">
        <v>40</v>
      </c>
    </row>
    <row r="36" ht="24.75" customHeight="1" spans="1:5">
      <c r="A36" s="13" t="s">
        <v>207</v>
      </c>
      <c r="B36" s="77" t="s">
        <v>111</v>
      </c>
      <c r="C36" s="68">
        <f>E36</f>
        <v>0.079328</v>
      </c>
      <c r="D36" s="65"/>
      <c r="E36" s="80">
        <v>0.079328</v>
      </c>
    </row>
    <row r="37" ht="24.75" customHeight="1" spans="1:5">
      <c r="A37" s="9" t="s">
        <v>208</v>
      </c>
      <c r="B37" s="72" t="s">
        <v>209</v>
      </c>
      <c r="C37" s="65">
        <f>C38+C40</f>
        <v>469.54</v>
      </c>
      <c r="D37" s="65">
        <f>D38+D40</f>
        <v>282.54</v>
      </c>
      <c r="E37" s="76">
        <f>E38+E40</f>
        <v>187</v>
      </c>
    </row>
    <row r="38" ht="24.75" customHeight="1" spans="1:5">
      <c r="A38" s="9" t="s">
        <v>210</v>
      </c>
      <c r="B38" s="72" t="s">
        <v>113</v>
      </c>
      <c r="C38" s="65">
        <v>3</v>
      </c>
      <c r="D38" s="68"/>
      <c r="E38" s="76">
        <v>3</v>
      </c>
    </row>
    <row r="39" ht="24" customHeight="1" spans="1:5">
      <c r="A39" s="13" t="s">
        <v>211</v>
      </c>
      <c r="B39" s="77" t="s">
        <v>212</v>
      </c>
      <c r="C39" s="68">
        <v>3</v>
      </c>
      <c r="D39" s="65"/>
      <c r="E39" s="78">
        <v>3</v>
      </c>
    </row>
    <row r="40" ht="24.75" customHeight="1" spans="1:5">
      <c r="A40" s="9" t="s">
        <v>213</v>
      </c>
      <c r="B40" s="72" t="s">
        <v>115</v>
      </c>
      <c r="C40" s="65">
        <v>466.54</v>
      </c>
      <c r="D40" s="65">
        <v>282.54</v>
      </c>
      <c r="E40" s="76">
        <v>184</v>
      </c>
    </row>
    <row r="41" ht="24.75" customHeight="1" spans="1:5">
      <c r="A41" s="13" t="s">
        <v>214</v>
      </c>
      <c r="B41" s="77" t="s">
        <v>215</v>
      </c>
      <c r="C41" s="68">
        <v>466.54</v>
      </c>
      <c r="D41" s="68">
        <v>282.54</v>
      </c>
      <c r="E41" s="78">
        <v>184</v>
      </c>
    </row>
    <row r="42" ht="24.75" customHeight="1" spans="1:5">
      <c r="A42" s="9" t="s">
        <v>216</v>
      </c>
      <c r="B42" s="72" t="s">
        <v>117</v>
      </c>
      <c r="C42" s="65">
        <f>C43</f>
        <v>61.741476</v>
      </c>
      <c r="D42" s="66">
        <f>D43</f>
        <v>61.741476</v>
      </c>
      <c r="E42" s="76"/>
    </row>
    <row r="43" ht="24.75" customHeight="1" spans="1:5">
      <c r="A43" s="9" t="s">
        <v>217</v>
      </c>
      <c r="B43" s="72" t="s">
        <v>118</v>
      </c>
      <c r="C43" s="65">
        <v>61.741476</v>
      </c>
      <c r="D43" s="66">
        <v>61.741476</v>
      </c>
      <c r="E43" s="78"/>
    </row>
    <row r="44" ht="24.75" customHeight="1" spans="1:5">
      <c r="A44" s="13" t="s">
        <v>218</v>
      </c>
      <c r="B44" s="77" t="s">
        <v>119</v>
      </c>
      <c r="C44" s="68">
        <v>61.741476</v>
      </c>
      <c r="D44" s="69">
        <v>61.741476</v>
      </c>
      <c r="E44" s="15"/>
    </row>
    <row r="45" ht="24.75" customHeight="1" spans="1:5">
      <c r="A45" s="13" t="s">
        <v>218</v>
      </c>
      <c r="B45" s="77" t="s">
        <v>119</v>
      </c>
      <c r="C45" s="68">
        <v>61.741476</v>
      </c>
      <c r="D45" s="69">
        <v>61.741476</v>
      </c>
      <c r="E45" s="15"/>
    </row>
    <row r="46" ht="24.75" customHeight="1" spans="1:5">
      <c r="A46" s="9" t="s">
        <v>219</v>
      </c>
      <c r="B46" s="72" t="s">
        <v>120</v>
      </c>
      <c r="C46" s="65">
        <v>202</v>
      </c>
      <c r="D46" s="69"/>
      <c r="E46" s="11">
        <v>202</v>
      </c>
    </row>
    <row r="47" ht="24.75" customHeight="1" spans="1:5">
      <c r="A47" s="9" t="s">
        <v>220</v>
      </c>
      <c r="B47" s="72" t="s">
        <v>121</v>
      </c>
      <c r="C47" s="65">
        <v>202</v>
      </c>
      <c r="D47" s="69"/>
      <c r="E47" s="11">
        <v>202</v>
      </c>
    </row>
    <row r="48" ht="24.75" customHeight="1" spans="1:5">
      <c r="A48" s="13" t="s">
        <v>221</v>
      </c>
      <c r="B48" s="77" t="s">
        <v>121</v>
      </c>
      <c r="C48" s="68">
        <v>202</v>
      </c>
      <c r="D48" s="69"/>
      <c r="E48" s="15">
        <v>202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"/>
  <sheetViews>
    <sheetView showGridLines="0" showZeros="0" zoomScale="130" zoomScaleNormal="130" topLeftCell="A34" workbookViewId="0">
      <selection activeCell="D8" sqref="D8"/>
    </sheetView>
  </sheetViews>
  <sheetFormatPr defaultColWidth="9.18095238095238" defaultRowHeight="12.75" customHeight="1" outlineLevelCol="6"/>
  <cols>
    <col min="1" max="1" width="21.2666666666667" style="1" customWidth="1"/>
    <col min="2" max="2" width="43.7238095238095" style="1" customWidth="1"/>
    <col min="3" max="5" width="17.2666666666667" style="1" customWidth="1"/>
    <col min="6" max="7" width="6.81904761904762" style="1" customWidth="1"/>
    <col min="8" max="16384" width="9.18095238095238" style="3"/>
  </cols>
  <sheetData>
    <row r="1" ht="24.75" customHeight="1" spans="1:2">
      <c r="A1" s="25" t="s">
        <v>29</v>
      </c>
      <c r="B1" s="26"/>
    </row>
    <row r="2" ht="24.75" customHeight="1" spans="1:5">
      <c r="A2" s="60" t="s">
        <v>222</v>
      </c>
      <c r="B2" s="60"/>
      <c r="C2" s="60"/>
      <c r="D2" s="60"/>
      <c r="E2" s="60"/>
    </row>
    <row r="3" ht="24.75" customHeight="1" spans="5:5">
      <c r="E3" s="5" t="s">
        <v>31</v>
      </c>
    </row>
    <row r="4" ht="24.75" customHeight="1" spans="1:5">
      <c r="A4" s="6" t="s">
        <v>223</v>
      </c>
      <c r="B4" s="7"/>
      <c r="C4" s="6" t="s">
        <v>224</v>
      </c>
      <c r="D4" s="7"/>
      <c r="E4" s="8"/>
    </row>
    <row r="5" ht="24.75" customHeight="1" spans="1:5">
      <c r="A5" s="61" t="s">
        <v>171</v>
      </c>
      <c r="B5" s="7" t="s">
        <v>172</v>
      </c>
      <c r="C5" s="51" t="s">
        <v>84</v>
      </c>
      <c r="D5" s="62" t="s">
        <v>225</v>
      </c>
      <c r="E5" s="63" t="s">
        <v>226</v>
      </c>
    </row>
    <row r="6" ht="24.75" customHeight="1" spans="1:5">
      <c r="A6" s="61" t="s">
        <v>83</v>
      </c>
      <c r="B6" s="7" t="s">
        <v>83</v>
      </c>
      <c r="C6" s="6">
        <v>1</v>
      </c>
      <c r="D6" s="7">
        <v>2</v>
      </c>
      <c r="E6" s="8">
        <v>3</v>
      </c>
    </row>
    <row r="7" s="12" customFormat="1" ht="25.5" customHeight="1" spans="1:7">
      <c r="A7" s="9"/>
      <c r="B7" s="64" t="s">
        <v>84</v>
      </c>
      <c r="C7" s="65">
        <f>C8+C19+C36</f>
        <v>1325.86528</v>
      </c>
      <c r="D7" s="66">
        <f>D8+D36</f>
        <v>1149.622608</v>
      </c>
      <c r="E7" s="11">
        <f>E8+E19</f>
        <v>176.242672</v>
      </c>
      <c r="F7" s="2"/>
      <c r="G7" s="2"/>
    </row>
    <row r="8" ht="25.5" customHeight="1" spans="1:5">
      <c r="A8" s="9" t="s">
        <v>227</v>
      </c>
      <c r="B8" s="64" t="s">
        <v>228</v>
      </c>
      <c r="C8" s="65">
        <f>SUM(C9:C18)</f>
        <v>853.343608</v>
      </c>
      <c r="D8" s="66">
        <f>SUM(D9:D18)</f>
        <v>853.343608</v>
      </c>
      <c r="E8" s="11"/>
    </row>
    <row r="9" ht="25.5" customHeight="1" spans="1:5">
      <c r="A9" s="13" t="s">
        <v>229</v>
      </c>
      <c r="B9" s="67" t="s">
        <v>230</v>
      </c>
      <c r="C9" s="68">
        <f>D9+E9</f>
        <v>232.2552</v>
      </c>
      <c r="D9" s="69">
        <v>232.2552</v>
      </c>
      <c r="E9" s="15"/>
    </row>
    <row r="10" ht="25.5" customHeight="1" spans="1:5">
      <c r="A10" s="13" t="s">
        <v>231</v>
      </c>
      <c r="B10" s="67" t="s">
        <v>232</v>
      </c>
      <c r="C10" s="68">
        <f t="shared" ref="C10:C38" si="0">D10+E10</f>
        <v>304.1424</v>
      </c>
      <c r="D10" s="69">
        <v>304.1424</v>
      </c>
      <c r="E10" s="15"/>
    </row>
    <row r="11" ht="25.5" customHeight="1" spans="1:5">
      <c r="A11" s="13" t="s">
        <v>233</v>
      </c>
      <c r="B11" s="67" t="s">
        <v>234</v>
      </c>
      <c r="C11" s="68">
        <f t="shared" si="0"/>
        <v>18.4463</v>
      </c>
      <c r="D11" s="69">
        <f>(97047+87416)/10000</f>
        <v>18.4463</v>
      </c>
      <c r="E11" s="15"/>
    </row>
    <row r="12" ht="25.5" customHeight="1" spans="1:5">
      <c r="A12" s="13" t="s">
        <v>235</v>
      </c>
      <c r="B12" s="67" t="s">
        <v>236</v>
      </c>
      <c r="C12" s="68">
        <f t="shared" si="0"/>
        <v>0</v>
      </c>
      <c r="D12" s="69"/>
      <c r="E12" s="15"/>
    </row>
    <row r="13" ht="25.5" customHeight="1" spans="1:5">
      <c r="A13" s="13" t="s">
        <v>237</v>
      </c>
      <c r="B13" s="67" t="s">
        <v>238</v>
      </c>
      <c r="C13" s="68">
        <f t="shared" si="0"/>
        <v>80.927088</v>
      </c>
      <c r="D13" s="69">
        <v>80.927088</v>
      </c>
      <c r="E13" s="15"/>
    </row>
    <row r="14" ht="25.5" customHeight="1" spans="1:5">
      <c r="A14" s="13" t="s">
        <v>239</v>
      </c>
      <c r="B14" s="67" t="s">
        <v>240</v>
      </c>
      <c r="C14" s="68">
        <f t="shared" si="0"/>
        <v>35.430145</v>
      </c>
      <c r="D14" s="69">
        <v>35.430145</v>
      </c>
      <c r="E14" s="15"/>
    </row>
    <row r="15" ht="25.5" customHeight="1" spans="1:5">
      <c r="A15" s="13" t="s">
        <v>241</v>
      </c>
      <c r="B15" s="67" t="s">
        <v>242</v>
      </c>
      <c r="C15" s="68">
        <f t="shared" si="0"/>
        <v>16.474848</v>
      </c>
      <c r="D15" s="69">
        <v>16.474848</v>
      </c>
      <c r="E15" s="15"/>
    </row>
    <row r="16" ht="25.5" customHeight="1" spans="1:5">
      <c r="A16" s="13" t="s">
        <v>243</v>
      </c>
      <c r="B16" s="67" t="s">
        <v>244</v>
      </c>
      <c r="C16" s="68">
        <f t="shared" si="0"/>
        <v>5.766951</v>
      </c>
      <c r="D16" s="69">
        <v>5.766951</v>
      </c>
      <c r="E16" s="15"/>
    </row>
    <row r="17" ht="25.5" customHeight="1" spans="1:5">
      <c r="A17" s="13" t="s">
        <v>245</v>
      </c>
      <c r="B17" s="67" t="s">
        <v>246</v>
      </c>
      <c r="C17" s="68">
        <f t="shared" si="0"/>
        <v>61.741476</v>
      </c>
      <c r="D17" s="69">
        <v>61.741476</v>
      </c>
      <c r="E17" s="15"/>
    </row>
    <row r="18" ht="25.5" customHeight="1" spans="1:5">
      <c r="A18" s="13" t="s">
        <v>247</v>
      </c>
      <c r="B18" s="67" t="s">
        <v>248</v>
      </c>
      <c r="C18" s="68">
        <f t="shared" si="0"/>
        <v>98.1592</v>
      </c>
      <c r="D18" s="69">
        <v>98.1592</v>
      </c>
      <c r="E18" s="15"/>
    </row>
    <row r="19" ht="25.5" customHeight="1" spans="1:5">
      <c r="A19" s="9" t="s">
        <v>249</v>
      </c>
      <c r="B19" s="64" t="s">
        <v>250</v>
      </c>
      <c r="C19" s="65">
        <f>SUM(C20:C35)</f>
        <v>176.242672</v>
      </c>
      <c r="D19" s="66"/>
      <c r="E19" s="11">
        <f>SUM(E20:E42)</f>
        <v>176.242672</v>
      </c>
    </row>
    <row r="20" ht="25.5" customHeight="1" spans="1:5">
      <c r="A20" s="13" t="s">
        <v>251</v>
      </c>
      <c r="B20" s="67" t="s">
        <v>252</v>
      </c>
      <c r="C20" s="68">
        <f t="shared" si="0"/>
        <v>51.658</v>
      </c>
      <c r="D20" s="69"/>
      <c r="E20" s="15">
        <v>51.658</v>
      </c>
    </row>
    <row r="21" ht="25.5" customHeight="1" spans="1:5">
      <c r="A21" s="13" t="s">
        <v>253</v>
      </c>
      <c r="B21" s="67" t="s">
        <v>254</v>
      </c>
      <c r="C21" s="68">
        <f t="shared" si="0"/>
        <v>10.44</v>
      </c>
      <c r="D21" s="69"/>
      <c r="E21" s="15">
        <v>10.44</v>
      </c>
    </row>
    <row r="22" ht="25.5" customHeight="1" spans="1:5">
      <c r="A22" s="13" t="s">
        <v>255</v>
      </c>
      <c r="B22" s="67" t="s">
        <v>256</v>
      </c>
      <c r="C22" s="68">
        <f t="shared" si="0"/>
        <v>0</v>
      </c>
      <c r="D22" s="69"/>
      <c r="E22" s="15"/>
    </row>
    <row r="23" ht="25.5" customHeight="1" spans="1:5">
      <c r="A23" s="13" t="s">
        <v>257</v>
      </c>
      <c r="B23" s="67" t="s">
        <v>258</v>
      </c>
      <c r="C23" s="68">
        <f t="shared" si="0"/>
        <v>0.888</v>
      </c>
      <c r="D23" s="69"/>
      <c r="E23" s="15">
        <v>0.888</v>
      </c>
    </row>
    <row r="24" ht="25.5" customHeight="1" spans="1:5">
      <c r="A24" s="13" t="s">
        <v>259</v>
      </c>
      <c r="B24" s="67" t="s">
        <v>260</v>
      </c>
      <c r="C24" s="68">
        <f t="shared" si="0"/>
        <v>4.44</v>
      </c>
      <c r="D24" s="69"/>
      <c r="E24" s="15">
        <v>4.44</v>
      </c>
    </row>
    <row r="25" ht="25.5" customHeight="1" spans="1:5">
      <c r="A25" s="13" t="s">
        <v>261</v>
      </c>
      <c r="B25" s="67" t="s">
        <v>262</v>
      </c>
      <c r="C25" s="68">
        <f t="shared" si="0"/>
        <v>45.2809</v>
      </c>
      <c r="D25" s="69"/>
      <c r="E25" s="15">
        <v>45.2809</v>
      </c>
    </row>
    <row r="26" ht="25.5" customHeight="1" spans="1:5">
      <c r="A26" s="13" t="s">
        <v>263</v>
      </c>
      <c r="B26" s="67" t="s">
        <v>264</v>
      </c>
      <c r="C26" s="68">
        <f t="shared" si="0"/>
        <v>10.64</v>
      </c>
      <c r="D26" s="69"/>
      <c r="E26" s="15">
        <v>10.64</v>
      </c>
    </row>
    <row r="27" ht="25.5" customHeight="1" spans="1:5">
      <c r="A27" s="13" t="s">
        <v>265</v>
      </c>
      <c r="B27" s="67" t="s">
        <v>266</v>
      </c>
      <c r="C27" s="68">
        <f t="shared" si="0"/>
        <v>0</v>
      </c>
      <c r="D27" s="69"/>
      <c r="E27" s="15"/>
    </row>
    <row r="28" ht="25.5" customHeight="1" spans="1:5">
      <c r="A28" s="13" t="s">
        <v>267</v>
      </c>
      <c r="B28" s="67" t="s">
        <v>268</v>
      </c>
      <c r="C28" s="68">
        <f t="shared" si="0"/>
        <v>4</v>
      </c>
      <c r="D28" s="69"/>
      <c r="E28" s="15">
        <v>4</v>
      </c>
    </row>
    <row r="29" ht="25.5" customHeight="1" spans="1:5">
      <c r="A29" s="13" t="s">
        <v>269</v>
      </c>
      <c r="B29" s="67" t="s">
        <v>270</v>
      </c>
      <c r="C29" s="68">
        <f t="shared" si="0"/>
        <v>4.44</v>
      </c>
      <c r="D29" s="69"/>
      <c r="E29" s="15">
        <v>4.44</v>
      </c>
    </row>
    <row r="30" ht="25.5" customHeight="1" spans="1:5">
      <c r="A30" s="13" t="s">
        <v>271</v>
      </c>
      <c r="B30" s="67" t="s">
        <v>272</v>
      </c>
      <c r="C30" s="68">
        <f t="shared" si="0"/>
        <v>0.518</v>
      </c>
      <c r="D30" s="69"/>
      <c r="E30" s="15">
        <v>0.518</v>
      </c>
    </row>
    <row r="31" ht="25.5" customHeight="1" spans="1:5">
      <c r="A31" s="13" t="s">
        <v>273</v>
      </c>
      <c r="B31" s="67" t="s">
        <v>274</v>
      </c>
      <c r="C31" s="68">
        <f t="shared" si="0"/>
        <v>10.555392</v>
      </c>
      <c r="D31" s="69"/>
      <c r="E31" s="15">
        <v>10.555392</v>
      </c>
    </row>
    <row r="32" ht="25.5" customHeight="1" spans="1:5">
      <c r="A32" s="13" t="s">
        <v>275</v>
      </c>
      <c r="B32" s="67" t="s">
        <v>276</v>
      </c>
      <c r="C32" s="68">
        <f t="shared" si="0"/>
        <v>5.80638</v>
      </c>
      <c r="D32" s="69"/>
      <c r="E32" s="15">
        <v>5.80638</v>
      </c>
    </row>
    <row r="33" ht="25.5" customHeight="1" spans="1:5">
      <c r="A33" s="13" t="s">
        <v>277</v>
      </c>
      <c r="B33" s="67" t="s">
        <v>278</v>
      </c>
      <c r="C33" s="68">
        <f t="shared" si="0"/>
        <v>1.776</v>
      </c>
      <c r="D33" s="69"/>
      <c r="E33" s="15">
        <v>1.776</v>
      </c>
    </row>
    <row r="34" ht="25.5" customHeight="1" spans="1:5">
      <c r="A34" s="13" t="s">
        <v>279</v>
      </c>
      <c r="B34" s="67" t="s">
        <v>280</v>
      </c>
      <c r="C34" s="68">
        <f t="shared" si="0"/>
        <v>25.8</v>
      </c>
      <c r="D34" s="69"/>
      <c r="E34" s="15">
        <v>25.8</v>
      </c>
    </row>
    <row r="35" ht="25.5" customHeight="1" spans="1:5">
      <c r="A35" s="13" t="s">
        <v>281</v>
      </c>
      <c r="B35" s="67" t="s">
        <v>282</v>
      </c>
      <c r="C35" s="68">
        <f t="shared" si="0"/>
        <v>0</v>
      </c>
      <c r="D35" s="69"/>
      <c r="E35" s="15"/>
    </row>
    <row r="36" s="59" customFormat="1" ht="25.5" customHeight="1" spans="1:7">
      <c r="A36" s="64" t="s">
        <v>283</v>
      </c>
      <c r="B36" s="64" t="s">
        <v>284</v>
      </c>
      <c r="C36" s="64">
        <f>SUM(C37:C42)</f>
        <v>296.279</v>
      </c>
      <c r="D36" s="65">
        <f>SUM(D37:D42)</f>
        <v>296.279</v>
      </c>
      <c r="E36" s="11">
        <f>SUM(E37:E42)</f>
        <v>0</v>
      </c>
      <c r="F36" s="70"/>
      <c r="G36" s="70"/>
    </row>
    <row r="37" ht="25.5" customHeight="1" spans="1:5">
      <c r="A37" s="13" t="s">
        <v>285</v>
      </c>
      <c r="B37" s="67" t="s">
        <v>286</v>
      </c>
      <c r="C37" s="65">
        <f t="shared" si="0"/>
        <v>0</v>
      </c>
      <c r="D37" s="69"/>
      <c r="E37" s="15"/>
    </row>
    <row r="38" ht="25.5" customHeight="1" spans="1:5">
      <c r="A38" s="13" t="s">
        <v>287</v>
      </c>
      <c r="B38" s="67" t="s">
        <v>288</v>
      </c>
      <c r="C38" s="65">
        <f t="shared" si="0"/>
        <v>0</v>
      </c>
      <c r="D38" s="69"/>
      <c r="E38" s="15"/>
    </row>
    <row r="39" ht="25.5" customHeight="1" spans="1:5">
      <c r="A39" s="13" t="s">
        <v>289</v>
      </c>
      <c r="B39" s="67" t="s">
        <v>290</v>
      </c>
      <c r="C39" s="68">
        <v>0.05</v>
      </c>
      <c r="D39" s="69">
        <v>0.05</v>
      </c>
      <c r="E39" s="15"/>
    </row>
    <row r="40" ht="25.5" customHeight="1" spans="1:5">
      <c r="A40" s="13" t="s">
        <v>291</v>
      </c>
      <c r="B40" s="67" t="s">
        <v>292</v>
      </c>
      <c r="C40" s="68">
        <f>D40+E40</f>
        <v>296.139</v>
      </c>
      <c r="D40" s="69">
        <v>296.139</v>
      </c>
      <c r="E40" s="15"/>
    </row>
    <row r="41" ht="25.5" customHeight="1" spans="1:5">
      <c r="A41" s="13" t="s">
        <v>293</v>
      </c>
      <c r="B41" s="67" t="s">
        <v>294</v>
      </c>
      <c r="C41" s="65">
        <f>D41+E41</f>
        <v>0</v>
      </c>
      <c r="D41" s="69"/>
      <c r="E41" s="15"/>
    </row>
    <row r="42" ht="25.5" customHeight="1" spans="1:5">
      <c r="A42" s="13" t="s">
        <v>295</v>
      </c>
      <c r="B42" s="67" t="s">
        <v>296</v>
      </c>
      <c r="C42" s="68">
        <f>D42+E42</f>
        <v>0.09</v>
      </c>
      <c r="D42" s="69">
        <v>0.09</v>
      </c>
      <c r="E42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马小羊</cp:lastModifiedBy>
  <dcterms:created xsi:type="dcterms:W3CDTF">2018-01-17T04:55:00Z</dcterms:created>
  <cp:lastPrinted>2021-02-22T06:40:00Z</cp:lastPrinted>
  <dcterms:modified xsi:type="dcterms:W3CDTF">2022-04-15T08:04:29Z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EDOID">
    <vt:i4>10028670</vt:i4>
  </property>
  <property fmtid="{D5CDD505-2E9C-101B-9397-08002B2CF9AE}" pid="4" name="ICV">
    <vt:lpwstr>7E26E9CE68F04BD5B356095389656848</vt:lpwstr>
  </property>
</Properties>
</file>